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9180" windowHeight="3735" tabRatio="601" activeTab="0"/>
  </bookViews>
  <sheets>
    <sheet name="Gruppe x" sheetId="1" r:id="rId1"/>
  </sheets>
  <definedNames>
    <definedName name="_xlnm.Print_Area" localSheetId="0">'Gruppe x'!$A$1:$AW$65</definedName>
  </definedNames>
  <calcPr fullCalcOnLoad="1"/>
</workbook>
</file>

<file path=xl/sharedStrings.xml><?xml version="1.0" encoding="utf-8"?>
<sst xmlns="http://schemas.openxmlformats.org/spreadsheetml/2006/main" count="332" uniqueCount="89">
  <si>
    <t>Name</t>
  </si>
  <si>
    <t>Verein</t>
  </si>
  <si>
    <t>:</t>
  </si>
  <si>
    <t>Platz</t>
  </si>
  <si>
    <t>Sätze</t>
  </si>
  <si>
    <t>Spiele</t>
  </si>
  <si>
    <t>Runde 1</t>
  </si>
  <si>
    <t>Runde 2</t>
  </si>
  <si>
    <t>Runde 7</t>
  </si>
  <si>
    <t>Runde 8</t>
  </si>
  <si>
    <t>Runde 3</t>
  </si>
  <si>
    <t>Runde 9</t>
  </si>
  <si>
    <t>Runde 10</t>
  </si>
  <si>
    <t>Runde 4</t>
  </si>
  <si>
    <t>Runde 5</t>
  </si>
  <si>
    <t>Runde 11</t>
  </si>
  <si>
    <t>1-12</t>
  </si>
  <si>
    <t>2-11</t>
  </si>
  <si>
    <t>3-10</t>
  </si>
  <si>
    <t>5-8</t>
  </si>
  <si>
    <t>6-7</t>
  </si>
  <si>
    <t>4-9</t>
  </si>
  <si>
    <t>1-11</t>
  </si>
  <si>
    <t>2-10</t>
  </si>
  <si>
    <t>3-9</t>
  </si>
  <si>
    <t>5-7</t>
  </si>
  <si>
    <t>6-12</t>
  </si>
  <si>
    <t>4-8</t>
  </si>
  <si>
    <t>1-10</t>
  </si>
  <si>
    <t>2-9</t>
  </si>
  <si>
    <t>3-8</t>
  </si>
  <si>
    <t>5-6</t>
  </si>
  <si>
    <t>11-12</t>
  </si>
  <si>
    <t>4-7</t>
  </si>
  <si>
    <t>1-9</t>
  </si>
  <si>
    <t>2-8</t>
  </si>
  <si>
    <t>3-7</t>
  </si>
  <si>
    <t>5-12</t>
  </si>
  <si>
    <t>10-11</t>
  </si>
  <si>
    <t>4-6</t>
  </si>
  <si>
    <t>1-8</t>
  </si>
  <si>
    <t>2-7</t>
  </si>
  <si>
    <t>3-6</t>
  </si>
  <si>
    <t>10-12</t>
  </si>
  <si>
    <t>9-11</t>
  </si>
  <si>
    <t>4-5</t>
  </si>
  <si>
    <t>1-7</t>
  </si>
  <si>
    <t>2-6</t>
  </si>
  <si>
    <t>3-5</t>
  </si>
  <si>
    <t>8-11</t>
  </si>
  <si>
    <t>9-10</t>
  </si>
  <si>
    <t>4-12</t>
  </si>
  <si>
    <t>1-6</t>
  </si>
  <si>
    <t>2-5</t>
  </si>
  <si>
    <t>9-12</t>
  </si>
  <si>
    <t>7-11</t>
  </si>
  <si>
    <t>8-10</t>
  </si>
  <si>
    <t>1-5</t>
  </si>
  <si>
    <t>3-11</t>
  </si>
  <si>
    <t>6-10</t>
  </si>
  <si>
    <t>7-12</t>
  </si>
  <si>
    <t>8-9</t>
  </si>
  <si>
    <t>3-4</t>
  </si>
  <si>
    <t>2-4</t>
  </si>
  <si>
    <t>2-3</t>
  </si>
  <si>
    <t>5-9</t>
  </si>
  <si>
    <t>6-11</t>
  </si>
  <si>
    <t>7-10</t>
  </si>
  <si>
    <t>8-12</t>
  </si>
  <si>
    <t>1-4</t>
  </si>
  <si>
    <t>1-3</t>
  </si>
  <si>
    <t>2-12</t>
  </si>
  <si>
    <t>4-10</t>
  </si>
  <si>
    <t>5-11</t>
  </si>
  <si>
    <t>6-8</t>
  </si>
  <si>
    <t>7-9</t>
  </si>
  <si>
    <t>1-2</t>
  </si>
  <si>
    <t>3-12</t>
  </si>
  <si>
    <t>5-10</t>
  </si>
  <si>
    <t>6-9</t>
  </si>
  <si>
    <t>7-8</t>
  </si>
  <si>
    <t>4-11</t>
  </si>
  <si>
    <t>Konkurrenz</t>
  </si>
  <si>
    <t>Anmerkungen:</t>
  </si>
  <si>
    <t>Runde 6</t>
  </si>
  <si>
    <t>C</t>
  </si>
  <si>
    <t>, 2003</t>
  </si>
  <si>
    <t>Turniername</t>
  </si>
  <si>
    <t>Datum und Ort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</si>
</sst>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8">
    <font>
      <sz val="10"/>
      <name val="Arial"/>
      <family val="0"/>
    </font>
    <font>
      <b/>
      <sz val="14"/>
      <name val="MS Reference Sans Serif"/>
      <family val="2"/>
    </font>
    <font>
      <sz val="10"/>
      <color indexed="9"/>
      <name val="MS Reference Sans Serif"/>
      <family val="2"/>
    </font>
    <font>
      <sz val="10"/>
      <name val="MS Reference Sans Serif"/>
      <family val="2"/>
    </font>
    <font>
      <sz val="9"/>
      <name val="MS Reference Sans Serif"/>
      <family val="2"/>
    </font>
    <font>
      <sz val="7"/>
      <name val="MS Reference Sans Serif"/>
      <family val="2"/>
    </font>
    <font>
      <sz val="7"/>
      <color indexed="9"/>
      <name val="MS Reference Sans Serif"/>
      <family val="2"/>
    </font>
    <font>
      <b/>
      <sz val="7"/>
      <name val="MS Reference Sans Serif"/>
      <family val="2"/>
    </font>
    <font>
      <sz val="7"/>
      <color indexed="10"/>
      <name val="MS Reference Sans Serif"/>
      <family val="2"/>
    </font>
    <font>
      <sz val="8"/>
      <name val="MS Reference Sans Serif"/>
      <family val="2"/>
    </font>
    <font>
      <sz val="8"/>
      <color indexed="9"/>
      <name val="MS Reference Sans Serif"/>
      <family val="2"/>
    </font>
    <font>
      <sz val="10"/>
      <color indexed="10"/>
      <name val="MS Reference Sans Serif"/>
      <family val="2"/>
    </font>
    <font>
      <sz val="8"/>
      <color indexed="10"/>
      <name val="MS Reference Sans Serif"/>
      <family val="2"/>
    </font>
    <font>
      <b/>
      <sz val="7"/>
      <name val="Wingdings"/>
      <family val="0"/>
    </font>
    <font>
      <sz val="7"/>
      <color indexed="9"/>
      <name val="Wingdings"/>
      <family val="0"/>
    </font>
    <font>
      <sz val="15"/>
      <name val="MS Reference Sans Serif"/>
      <family val="2"/>
    </font>
    <font>
      <sz val="11"/>
      <name val="MS Reference Sans Serif"/>
      <family val="2"/>
    </font>
    <font>
      <sz val="9"/>
      <color indexed="9"/>
      <name val="MS Reference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/>
      <protection locked="0"/>
    </xf>
    <xf numFmtId="0" fontId="5" fillId="0" borderId="4" xfId="0" applyFont="1" applyBorder="1" applyAlignment="1" applyProtection="1">
      <alignment/>
      <protection locked="0"/>
    </xf>
    <xf numFmtId="1" fontId="5" fillId="0" borderId="2" xfId="0" applyNumberFormat="1" applyFont="1" applyBorder="1" applyAlignment="1" applyProtection="1">
      <alignment horizontal="center"/>
      <protection hidden="1"/>
    </xf>
    <xf numFmtId="1" fontId="5" fillId="0" borderId="3" xfId="0" applyNumberFormat="1" applyFont="1" applyBorder="1" applyAlignment="1" applyProtection="1">
      <alignment horizontal="center"/>
      <protection hidden="1"/>
    </xf>
    <xf numFmtId="1" fontId="5" fillId="0" borderId="4" xfId="0" applyNumberFormat="1" applyFont="1" applyBorder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center"/>
      <protection hidden="1"/>
    </xf>
    <xf numFmtId="0" fontId="7" fillId="0" borderId="6" xfId="0" applyFont="1" applyBorder="1" applyAlignment="1" applyProtection="1">
      <alignment horizontal="center"/>
      <protection hidden="1"/>
    </xf>
    <xf numFmtId="0" fontId="7" fillId="0" borderId="7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7" fillId="0" borderId="8" xfId="0" applyFont="1" applyBorder="1" applyAlignment="1" applyProtection="1">
      <alignment horizontal="center"/>
      <protection hidden="1"/>
    </xf>
    <xf numFmtId="0" fontId="7" fillId="0" borderId="9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 hidden="1"/>
    </xf>
    <xf numFmtId="0" fontId="9" fillId="0" borderId="0" xfId="0" applyFont="1" applyAlignment="1" applyProtection="1">
      <alignment horizontal="left" indent="1"/>
      <protection hidden="1"/>
    </xf>
    <xf numFmtId="0" fontId="1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hidden="1"/>
    </xf>
    <xf numFmtId="0" fontId="9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 quotePrefix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9" fillId="0" borderId="4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indent="1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4" fillId="0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center"/>
      <protection hidden="1"/>
    </xf>
    <xf numFmtId="0" fontId="5" fillId="2" borderId="9" xfId="0" applyFont="1" applyFill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16" fillId="0" borderId="8" xfId="0" applyFont="1" applyFill="1" applyBorder="1" applyAlignment="1" applyProtection="1">
      <alignment horizontal="center"/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 quotePrefix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8" xfId="0" applyFont="1" applyBorder="1" applyAlignment="1" applyProtection="1" quotePrefix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left"/>
      <protection hidden="1"/>
    </xf>
    <xf numFmtId="0" fontId="9" fillId="0" borderId="3" xfId="0" applyFont="1" applyBorder="1" applyAlignment="1" applyProtection="1">
      <alignment horizontal="left"/>
      <protection hidden="1"/>
    </xf>
    <xf numFmtId="0" fontId="9" fillId="0" borderId="4" xfId="0" applyFont="1" applyBorder="1" applyAlignment="1" applyProtection="1">
      <alignment horizontal="left"/>
      <protection hidden="1"/>
    </xf>
    <xf numFmtId="0" fontId="9" fillId="0" borderId="1" xfId="0" applyFont="1" applyBorder="1" applyAlignment="1" applyProtection="1">
      <alignment horizontal="left"/>
      <protection hidden="1"/>
    </xf>
    <xf numFmtId="0" fontId="9" fillId="0" borderId="2" xfId="0" applyFont="1" applyFill="1" applyBorder="1" applyAlignment="1" applyProtection="1">
      <alignment horizontal="left" indent="1"/>
      <protection hidden="1"/>
    </xf>
    <xf numFmtId="0" fontId="9" fillId="0" borderId="3" xfId="0" applyFont="1" applyFill="1" applyBorder="1" applyAlignment="1" applyProtection="1">
      <alignment horizontal="left" indent="1"/>
      <protection hidden="1"/>
    </xf>
    <xf numFmtId="0" fontId="9" fillId="0" borderId="4" xfId="0" applyFont="1" applyFill="1" applyBorder="1" applyAlignment="1" applyProtection="1">
      <alignment horizontal="left" indent="1"/>
      <protection hidden="1"/>
    </xf>
    <xf numFmtId="0" fontId="5" fillId="0" borderId="5" xfId="0" applyFont="1" applyBorder="1" applyAlignment="1" applyProtection="1" quotePrefix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/>
      <protection hidden="1"/>
    </xf>
    <xf numFmtId="0" fontId="5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left" indent="1"/>
      <protection locked="0"/>
    </xf>
    <xf numFmtId="0" fontId="15" fillId="0" borderId="5" xfId="0" applyFont="1" applyFill="1" applyBorder="1" applyAlignment="1" applyProtection="1">
      <alignment horizontal="center"/>
      <protection locked="0"/>
    </xf>
    <xf numFmtId="0" fontId="15" fillId="0" borderId="6" xfId="0" applyFont="1" applyFill="1" applyBorder="1" applyAlignment="1" applyProtection="1">
      <alignment horizontal="center"/>
      <protection locked="0"/>
    </xf>
    <xf numFmtId="0" fontId="15" fillId="0" borderId="7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5" fillId="2" borderId="4" xfId="0" applyFont="1" applyFill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left"/>
      <protection hidden="1"/>
    </xf>
    <xf numFmtId="16" fontId="5" fillId="0" borderId="11" xfId="0" applyNumberFormat="1" applyFont="1" applyBorder="1" applyAlignment="1" applyProtection="1" quotePrefix="1">
      <alignment horizontal="center" vertic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/>
      <protection hidden="1"/>
    </xf>
    <xf numFmtId="0" fontId="16" fillId="0" borderId="6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 applyProtection="1">
      <alignment horizontal="left" indent="1"/>
      <protection hidden="1"/>
    </xf>
    <xf numFmtId="0" fontId="9" fillId="0" borderId="3" xfId="0" applyFont="1" applyBorder="1" applyAlignment="1" applyProtection="1">
      <alignment horizontal="left" indent="1"/>
      <protection hidden="1"/>
    </xf>
    <xf numFmtId="0" fontId="9" fillId="0" borderId="4" xfId="0" applyFont="1" applyBorder="1" applyAlignment="1" applyProtection="1">
      <alignment horizontal="left" indent="1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142875</xdr:colOff>
      <xdr:row>63</xdr:row>
      <xdr:rowOff>66675</xdr:rowOff>
    </xdr:from>
    <xdr:to>
      <xdr:col>45</xdr:col>
      <xdr:colOff>9525</xdr:colOff>
      <xdr:row>65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9344025"/>
          <a:ext cx="266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1"/>
  <sheetViews>
    <sheetView tabSelected="1" workbookViewId="0" topLeftCell="A1">
      <selection activeCell="B6" sqref="B6"/>
    </sheetView>
  </sheetViews>
  <sheetFormatPr defaultColWidth="11.421875" defaultRowHeight="12.75"/>
  <cols>
    <col min="1" max="1" width="2.140625" style="5" customWidth="1"/>
    <col min="2" max="2" width="13.28125" style="5" customWidth="1"/>
    <col min="3" max="3" width="9.7109375" style="5" customWidth="1"/>
    <col min="4" max="4" width="1.421875" style="5" customWidth="1"/>
    <col min="5" max="5" width="0.85546875" style="5" customWidth="1"/>
    <col min="6" max="7" width="1.421875" style="5" customWidth="1"/>
    <col min="8" max="8" width="0.85546875" style="5" customWidth="1"/>
    <col min="9" max="9" width="1.421875" style="5" customWidth="1"/>
    <col min="10" max="10" width="1.57421875" style="5" customWidth="1"/>
    <col min="11" max="11" width="0.85546875" style="5" customWidth="1"/>
    <col min="12" max="12" width="1.57421875" style="5" customWidth="1"/>
    <col min="13" max="13" width="1.421875" style="5" customWidth="1"/>
    <col min="14" max="14" width="0.85546875" style="5" customWidth="1"/>
    <col min="15" max="16" width="1.57421875" style="5" customWidth="1"/>
    <col min="17" max="17" width="0.85546875" style="5" customWidth="1"/>
    <col min="18" max="19" width="1.57421875" style="5" customWidth="1"/>
    <col min="20" max="20" width="0.85546875" style="5" customWidth="1"/>
    <col min="21" max="21" width="1.57421875" style="5" customWidth="1"/>
    <col min="22" max="22" width="1.421875" style="5" customWidth="1"/>
    <col min="23" max="23" width="0.85546875" style="5" customWidth="1"/>
    <col min="24" max="25" width="1.421875" style="5" customWidth="1"/>
    <col min="26" max="26" width="0.85546875" style="5" customWidth="1"/>
    <col min="27" max="28" width="1.421875" style="5" customWidth="1"/>
    <col min="29" max="29" width="0.85546875" style="5" customWidth="1"/>
    <col min="30" max="31" width="1.421875" style="5" customWidth="1"/>
    <col min="32" max="32" width="0.85546875" style="5" customWidth="1"/>
    <col min="33" max="34" width="1.421875" style="5" customWidth="1"/>
    <col min="35" max="35" width="0.85546875" style="5" customWidth="1"/>
    <col min="36" max="37" width="1.421875" style="5" customWidth="1"/>
    <col min="38" max="38" width="0.85546875" style="5" customWidth="1"/>
    <col min="39" max="39" width="1.421875" style="5" customWidth="1"/>
    <col min="40" max="40" width="2.57421875" style="1" customWidth="1"/>
    <col min="41" max="41" width="0.85546875" style="1" customWidth="1"/>
    <col min="42" max="42" width="2.57421875" style="1" customWidth="1"/>
    <col min="43" max="43" width="2.421875" style="1" hidden="1" customWidth="1"/>
    <col min="44" max="44" width="1.28515625" style="1" hidden="1" customWidth="1"/>
    <col min="45" max="45" width="2.421875" style="1" hidden="1" customWidth="1"/>
    <col min="46" max="46" width="4.7109375" style="1" customWidth="1"/>
    <col min="47" max="47" width="1.57421875" style="1" customWidth="1"/>
    <col min="48" max="48" width="0.85546875" style="1" customWidth="1"/>
    <col min="49" max="49" width="1.57421875" style="1" customWidth="1"/>
    <col min="50" max="50" width="2.7109375" style="1" customWidth="1"/>
    <col min="51" max="51" width="2.421875" style="3" bestFit="1" customWidth="1"/>
    <col min="52" max="52" width="6.00390625" style="3" bestFit="1" customWidth="1"/>
    <col min="53" max="61" width="1.8515625" style="3" bestFit="1" customWidth="1"/>
    <col min="62" max="64" width="2.57421875" style="3" bestFit="1" customWidth="1"/>
    <col min="65" max="65" width="6.421875" style="3" bestFit="1" customWidth="1"/>
    <col min="66" max="66" width="6.57421875" style="55" bestFit="1" customWidth="1"/>
    <col min="67" max="76" width="5.28125" style="55" bestFit="1" customWidth="1"/>
    <col min="77" max="77" width="1.7109375" style="55" bestFit="1" customWidth="1"/>
    <col min="78" max="79" width="11.421875" style="55" customWidth="1"/>
    <col min="80" max="16384" width="11.421875" style="1" customWidth="1"/>
  </cols>
  <sheetData>
    <row r="1" spans="1:50" ht="21">
      <c r="A1" s="98" t="s">
        <v>87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100"/>
      <c r="AX1" s="66"/>
    </row>
    <row r="2" spans="1:50" ht="15">
      <c r="A2" s="71" t="s">
        <v>88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3"/>
      <c r="AX2" s="2"/>
    </row>
    <row r="3" spans="1:79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</row>
    <row r="4" spans="1:3" ht="14.25" customHeight="1">
      <c r="A4" s="97" t="s">
        <v>82</v>
      </c>
      <c r="B4" s="97"/>
      <c r="C4" s="97"/>
    </row>
    <row r="5" spans="2:79" s="6" customFormat="1" ht="9">
      <c r="B5" s="7" t="s">
        <v>0</v>
      </c>
      <c r="C5" s="7" t="s">
        <v>1</v>
      </c>
      <c r="D5" s="83">
        <v>1</v>
      </c>
      <c r="E5" s="83"/>
      <c r="F5" s="83"/>
      <c r="G5" s="96">
        <v>2</v>
      </c>
      <c r="H5" s="96"/>
      <c r="I5" s="96"/>
      <c r="J5" s="83">
        <v>3</v>
      </c>
      <c r="K5" s="83"/>
      <c r="L5" s="83"/>
      <c r="M5" s="83">
        <v>4</v>
      </c>
      <c r="N5" s="83"/>
      <c r="O5" s="83"/>
      <c r="P5" s="83">
        <v>5</v>
      </c>
      <c r="Q5" s="83"/>
      <c r="R5" s="83"/>
      <c r="S5" s="83">
        <v>6</v>
      </c>
      <c r="T5" s="83"/>
      <c r="U5" s="83"/>
      <c r="V5" s="83">
        <v>7</v>
      </c>
      <c r="W5" s="83"/>
      <c r="X5" s="83"/>
      <c r="Y5" s="83">
        <v>8</v>
      </c>
      <c r="Z5" s="83"/>
      <c r="AA5" s="83"/>
      <c r="AB5" s="83">
        <v>9</v>
      </c>
      <c r="AC5" s="83"/>
      <c r="AD5" s="83"/>
      <c r="AE5" s="83">
        <v>10</v>
      </c>
      <c r="AF5" s="83"/>
      <c r="AG5" s="83"/>
      <c r="AH5" s="83">
        <v>11</v>
      </c>
      <c r="AI5" s="83"/>
      <c r="AJ5" s="83"/>
      <c r="AK5" s="83">
        <v>12</v>
      </c>
      <c r="AL5" s="83"/>
      <c r="AM5" s="83"/>
      <c r="AN5" s="96" t="s">
        <v>5</v>
      </c>
      <c r="AO5" s="96"/>
      <c r="AP5" s="96"/>
      <c r="AQ5" s="77" t="s">
        <v>4</v>
      </c>
      <c r="AR5" s="78"/>
      <c r="AS5" s="78"/>
      <c r="AT5" s="79"/>
      <c r="AU5" s="77" t="s">
        <v>3</v>
      </c>
      <c r="AV5" s="78"/>
      <c r="AW5" s="79"/>
      <c r="AX5" s="61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</row>
    <row r="6" spans="1:79" s="6" customFormat="1" ht="9">
      <c r="A6" s="8">
        <v>1</v>
      </c>
      <c r="B6" s="12"/>
      <c r="C6" s="13"/>
      <c r="D6" s="101"/>
      <c r="E6" s="102"/>
      <c r="F6" s="103"/>
      <c r="G6" s="14">
        <f>AU52</f>
        <v>0</v>
      </c>
      <c r="H6" s="15" t="str">
        <f>AV52</f>
        <v>:</v>
      </c>
      <c r="I6" s="16">
        <f>AW52</f>
        <v>0</v>
      </c>
      <c r="J6" s="14">
        <f>AU44</f>
        <v>0</v>
      </c>
      <c r="K6" s="15" t="s">
        <v>2</v>
      </c>
      <c r="L6" s="16">
        <f>AW44</f>
        <v>0</v>
      </c>
      <c r="M6" s="14">
        <f>AU36</f>
        <v>0</v>
      </c>
      <c r="N6" s="15" t="s">
        <v>2</v>
      </c>
      <c r="O6" s="16">
        <f>AW36</f>
        <v>0</v>
      </c>
      <c r="P6" s="14">
        <f>AU28</f>
        <v>0</v>
      </c>
      <c r="Q6" s="15" t="s">
        <v>2</v>
      </c>
      <c r="R6" s="16">
        <f>AW28</f>
        <v>0</v>
      </c>
      <c r="S6" s="14">
        <f>AU20</f>
        <v>0</v>
      </c>
      <c r="T6" s="15" t="s">
        <v>2</v>
      </c>
      <c r="U6" s="16">
        <f>AW20</f>
        <v>0</v>
      </c>
      <c r="V6" s="14">
        <f>J60</f>
        <v>0</v>
      </c>
      <c r="W6" s="15" t="s">
        <v>2</v>
      </c>
      <c r="X6" s="16">
        <f>L60</f>
        <v>0</v>
      </c>
      <c r="Y6" s="14">
        <f>J52</f>
        <v>0</v>
      </c>
      <c r="Z6" s="15" t="s">
        <v>2</v>
      </c>
      <c r="AA6" s="16">
        <f>L52</f>
        <v>0</v>
      </c>
      <c r="AB6" s="14">
        <f>J44</f>
        <v>0</v>
      </c>
      <c r="AC6" s="15" t="s">
        <v>2</v>
      </c>
      <c r="AD6" s="16">
        <f>L44</f>
        <v>0</v>
      </c>
      <c r="AE6" s="14">
        <f>J36</f>
        <v>0</v>
      </c>
      <c r="AF6" s="15" t="s">
        <v>2</v>
      </c>
      <c r="AG6" s="16">
        <f>L36</f>
        <v>0</v>
      </c>
      <c r="AH6" s="14">
        <f>J28</f>
        <v>0</v>
      </c>
      <c r="AI6" s="15" t="s">
        <v>2</v>
      </c>
      <c r="AJ6" s="16">
        <f>L28</f>
        <v>0</v>
      </c>
      <c r="AK6" s="14">
        <f>J20</f>
        <v>0</v>
      </c>
      <c r="AL6" s="15" t="s">
        <v>2</v>
      </c>
      <c r="AM6" s="15">
        <f>L20</f>
        <v>0</v>
      </c>
      <c r="AN6" s="17">
        <f>IF(G6&gt;I6,1,0)+IF(J6&gt;L6,1,0)+IF(M6&gt;O6,1,0)+IF(P6&gt;R6,1,0)+IF(S6&gt;U6,1,0)+IF(V6&gt;X6,1,0)+IF(Y6&gt;AA6,1,0)+IF(AB6&gt;AD6,1,0)+IF(AE6&gt;AG6,1,0)+IF(AH6&gt;AJ6,1,0)+IF(AK6&gt;AM6,1,0)</f>
        <v>0</v>
      </c>
      <c r="AO6" s="18" t="s">
        <v>2</v>
      </c>
      <c r="AP6" s="19">
        <f>IF(I6&gt;G6,1,0)+IF(L6&gt;J6,1,0)+IF(O6&gt;M6,1,0)+IF(R6&gt;P6,1,0)+IF(U6&gt;S6,1,0)+IF(X6&gt;V6,1,0)+IF(AA6&gt;Y6,1,0)+IF(AD6&gt;AB6,1,0)+IF(AG6&gt;AE6,1,0)+IF(AJ6&gt;AH6,1,0)+IF(AM6&gt;AK6,1,0)</f>
        <v>0</v>
      </c>
      <c r="AQ6" s="10">
        <f>G6+J6+M6+P6+S6+V6+Y6+AB6+AE6+AH6+AK6</f>
        <v>0</v>
      </c>
      <c r="AR6" s="10" t="s">
        <v>2</v>
      </c>
      <c r="AS6" s="11">
        <f>I6+L6+O6+R6+U6+X6+AA6+AD6+AG6+AJ6+AM6</f>
        <v>0</v>
      </c>
      <c r="AT6" s="10">
        <f>IF(AQ6-AS6&gt;0,CONCATENATE("+ ",AQ6-AS6),IF(AQ6-AS6&lt;0,CONCATENATE("- ",(AQ6-AS6)*(-1)),0))</f>
        <v>0</v>
      </c>
      <c r="AU6" s="106">
        <f>IF(ISTEXT(B6),RANK(BM6,BM6:BM17,0),"")</f>
      </c>
      <c r="AV6" s="107"/>
      <c r="AW6" s="108"/>
      <c r="AX6" s="63">
        <f>IF(AU6=1,AY6,"")</f>
      </c>
      <c r="AY6" s="64" t="s">
        <v>85</v>
      </c>
      <c r="AZ6" s="23" t="str">
        <f aca="true" t="shared" si="0" ref="AZ6:AZ17">IF(ISTEXT(B6),AN6*100000+(AN6-AP6)*1000+(AQ6-AS6)*10,"-9999999")</f>
        <v>-9999999</v>
      </c>
      <c r="BA6" s="23"/>
      <c r="BB6" s="23">
        <f>IF(AND(AZ6=AZ7,AU52&gt;AW52),1,0)</f>
        <v>0</v>
      </c>
      <c r="BC6" s="23">
        <f>IF(AND(AZ6=AZ8,AU44&gt;AW44),1,0)</f>
        <v>0</v>
      </c>
      <c r="BD6" s="23">
        <f>IF(AND(AZ6=AZ9,AU36&gt;AW36),1,0)</f>
        <v>0</v>
      </c>
      <c r="BE6" s="23">
        <f>IF(AND(AZ6=AZ10,AU28&gt;AW28),1,0)</f>
        <v>0</v>
      </c>
      <c r="BF6" s="23">
        <f>IF(AND(AZ6=AZ11,AU20&gt;AW20),1,0)</f>
        <v>0</v>
      </c>
      <c r="BG6" s="23">
        <f>IF(AND(AZ6=AZ12,J60&gt;L60),1,0)</f>
        <v>0</v>
      </c>
      <c r="BH6" s="23">
        <f>IF(AND(AZ6=AZ13,J52&gt;L52),1,0)</f>
        <v>0</v>
      </c>
      <c r="BI6" s="23">
        <f>IF(AND(AZ6=AZ14,J44&gt;L44),1,0)</f>
        <v>0</v>
      </c>
      <c r="BJ6" s="23">
        <f>IF(AND(AZ6=AZ15,J36&gt;L36),1,0)</f>
        <v>0</v>
      </c>
      <c r="BK6" s="23">
        <f>IF(AND(AZ6=AZ16,J28&gt;L28),1,0)</f>
        <v>0</v>
      </c>
      <c r="BL6" s="23">
        <f>IF(AND(AZ6=AZ17,J20&gt;L20),1,0)</f>
        <v>0</v>
      </c>
      <c r="BM6" s="23">
        <f aca="true" t="shared" si="1" ref="BM6:BM17">AZ6+SUM(BA6:BL6)</f>
        <v>-9999999</v>
      </c>
      <c r="BN6" s="76">
        <f>B6</f>
        <v>0</v>
      </c>
      <c r="BO6" s="76">
        <f>C6</f>
        <v>0</v>
      </c>
      <c r="BP6" s="76">
        <f>AN6</f>
        <v>0</v>
      </c>
      <c r="BQ6" s="76">
        <f>AP6</f>
        <v>0</v>
      </c>
      <c r="BR6" s="76">
        <f>AT6</f>
        <v>0</v>
      </c>
      <c r="BS6" s="24"/>
      <c r="BT6" s="24"/>
      <c r="BU6" s="24"/>
      <c r="BV6" s="24"/>
      <c r="BW6" s="24"/>
      <c r="BX6" s="24"/>
      <c r="BY6" s="24"/>
      <c r="BZ6" s="24"/>
      <c r="CA6" s="24"/>
    </row>
    <row r="7" spans="1:79" s="6" customFormat="1" ht="9">
      <c r="A7" s="8">
        <v>2</v>
      </c>
      <c r="B7" s="12"/>
      <c r="C7" s="13"/>
      <c r="D7" s="9">
        <f>AW52</f>
        <v>0</v>
      </c>
      <c r="E7" s="10" t="s">
        <v>2</v>
      </c>
      <c r="F7" s="11">
        <f>AU52</f>
        <v>0</v>
      </c>
      <c r="G7" s="67"/>
      <c r="H7" s="68"/>
      <c r="I7" s="95"/>
      <c r="J7" s="9">
        <f>AU37</f>
        <v>0</v>
      </c>
      <c r="K7" s="10" t="s">
        <v>2</v>
      </c>
      <c r="L7" s="11">
        <f>AW37</f>
        <v>0</v>
      </c>
      <c r="M7" s="9">
        <f>AU29</f>
        <v>0</v>
      </c>
      <c r="N7" s="10" t="s">
        <v>2</v>
      </c>
      <c r="O7" s="11">
        <f>AW29</f>
        <v>0</v>
      </c>
      <c r="P7" s="9">
        <f>AU21</f>
        <v>0</v>
      </c>
      <c r="Q7" s="10" t="s">
        <v>2</v>
      </c>
      <c r="R7" s="11">
        <f>AW21</f>
        <v>0</v>
      </c>
      <c r="S7" s="9">
        <f>J61</f>
        <v>0</v>
      </c>
      <c r="T7" s="10" t="s">
        <v>2</v>
      </c>
      <c r="U7" s="11">
        <f>L61</f>
        <v>0</v>
      </c>
      <c r="V7" s="9">
        <f>J53</f>
        <v>0</v>
      </c>
      <c r="W7" s="10" t="s">
        <v>2</v>
      </c>
      <c r="X7" s="11">
        <f>L53</f>
        <v>0</v>
      </c>
      <c r="Y7" s="9">
        <f>J45</f>
        <v>0</v>
      </c>
      <c r="Z7" s="10" t="s">
        <v>2</v>
      </c>
      <c r="AA7" s="11">
        <f>L45</f>
        <v>0</v>
      </c>
      <c r="AB7" s="9">
        <f>J37</f>
        <v>0</v>
      </c>
      <c r="AC7" s="10" t="s">
        <v>2</v>
      </c>
      <c r="AD7" s="11">
        <f>L37</f>
        <v>0</v>
      </c>
      <c r="AE7" s="9">
        <f>J29</f>
        <v>0</v>
      </c>
      <c r="AF7" s="10" t="s">
        <v>2</v>
      </c>
      <c r="AG7" s="11">
        <f>L29</f>
        <v>0</v>
      </c>
      <c r="AH7" s="9">
        <f>J21</f>
        <v>0</v>
      </c>
      <c r="AI7" s="10" t="s">
        <v>2</v>
      </c>
      <c r="AJ7" s="11">
        <f>L21</f>
        <v>0</v>
      </c>
      <c r="AK7" s="9">
        <f>AU45</f>
        <v>0</v>
      </c>
      <c r="AL7" s="10" t="s">
        <v>2</v>
      </c>
      <c r="AM7" s="10">
        <f>AW45</f>
        <v>0</v>
      </c>
      <c r="AN7" s="17">
        <f>IF(D7&gt;F7,1,0)+IF(J7&gt;L7,1,0)+IF(M7&gt;O7,1,0)+IF(P7&gt;R7,1,0)+IF(S7&gt;U7,1,0)+IF(V7&gt;X7,1,0)+IF(Y7&gt;AA7,1,0)+IF(AB7&gt;AD7,1,0)+IF(AE7&gt;AG7,1,0)+IF(AH7&gt;AJ7,1,0)+IF(AK7&gt;AM7,1,0)</f>
        <v>0</v>
      </c>
      <c r="AO7" s="18" t="s">
        <v>2</v>
      </c>
      <c r="AP7" s="19">
        <f>IF(D7&lt;F7,1,0)+IF(L7&gt;J7,1,0)+IF(O7&gt;M7,1,0)+IF(R7&gt;P7,1,0)+IF(U7&gt;S7,1,0)+IF(X7&gt;V7,1,0)+IF(AA7&gt;Y7,1,0)+IF(AD7&gt;AB7,1,0)+IF(AG7&gt;AE7,1,0)+IF(AJ7&gt;AH7,1,0)+IF(AM7&gt;AK7,1,0)</f>
        <v>0</v>
      </c>
      <c r="AQ7" s="10">
        <f>D7+J7+M7+P7+S7+V7+Y7+AB7+AE7+AH7+AK7</f>
        <v>0</v>
      </c>
      <c r="AR7" s="10" t="s">
        <v>2</v>
      </c>
      <c r="AS7" s="11">
        <f>F7+L7+O7+R7+U7+X7+AA7+AD7+AG7+AJ7+AM7</f>
        <v>0</v>
      </c>
      <c r="AT7" s="10">
        <f aca="true" t="shared" si="2" ref="AT7:AT17">IF(AQ7-AS7&gt;0,CONCATENATE("+ ",AQ7-AS7),IF(AQ7-AS7&lt;0,CONCATENATE("- ",(AQ7-AS7)*(-1)),0))</f>
        <v>0</v>
      </c>
      <c r="AU7" s="106">
        <f>IF(ISTEXT(B7),RANK(BM7,BM6:BM17,0),"")</f>
      </c>
      <c r="AV7" s="107"/>
      <c r="AW7" s="108"/>
      <c r="AX7" s="63">
        <f aca="true" t="shared" si="3" ref="AX7:AX17">IF(AU7=1,AY7,"")</f>
      </c>
      <c r="AY7" s="64" t="s">
        <v>85</v>
      </c>
      <c r="AZ7" s="23" t="str">
        <f t="shared" si="0"/>
        <v>-9999999</v>
      </c>
      <c r="BA7" s="23">
        <f>IF(AND(AZ7=AZ6,AW52&gt;AU52),1,0)</f>
        <v>0</v>
      </c>
      <c r="BB7" s="23"/>
      <c r="BC7" s="23">
        <f>IF(AND(AZ7=AZ8,AU37&gt;AW37),1,0)</f>
        <v>0</v>
      </c>
      <c r="BD7" s="23">
        <f>IF(AND(AZ7=AZ9,AU29&gt;AW29),1,0)</f>
        <v>0</v>
      </c>
      <c r="BE7" s="23">
        <f>IF(AND(AZ7=AZ10,AU21&gt;AW21),1,0)</f>
        <v>0</v>
      </c>
      <c r="BF7" s="23">
        <f>IF(AND(AZ7=AZ11,J61&gt;L61),1,0)</f>
        <v>0</v>
      </c>
      <c r="BG7" s="23">
        <f>IF(AND(AZ7=AZ12,J53&gt;L53),1,0)</f>
        <v>0</v>
      </c>
      <c r="BH7" s="23">
        <f>IF(AND(AZ7=AZ13,J45&gt;L45),1,0)</f>
        <v>0</v>
      </c>
      <c r="BI7" s="23">
        <f>IF(AND(AZ7=AZ14,J37&gt;L37),1,0)</f>
        <v>0</v>
      </c>
      <c r="BJ7" s="23">
        <f>IF(AND(AZ7=AZ15,J29&gt;L29),1,0)</f>
        <v>0</v>
      </c>
      <c r="BK7" s="23">
        <f>IF(AND(AZ7=AZ16,J21&gt;L21),1,0)</f>
        <v>0</v>
      </c>
      <c r="BL7" s="23">
        <f>IF(AND(AZ7=AZ17,AU45&gt;AW45),1,0)</f>
        <v>0</v>
      </c>
      <c r="BM7" s="23">
        <f t="shared" si="1"/>
        <v>-9999999</v>
      </c>
      <c r="BN7" s="76">
        <f aca="true" t="shared" si="4" ref="BN7:BN17">B7</f>
        <v>0</v>
      </c>
      <c r="BO7" s="76">
        <f aca="true" t="shared" si="5" ref="BO7:BO17">C7</f>
        <v>0</v>
      </c>
      <c r="BP7" s="76">
        <f aca="true" t="shared" si="6" ref="BP7:BP17">AN7</f>
        <v>0</v>
      </c>
      <c r="BQ7" s="76">
        <f aca="true" t="shared" si="7" ref="BQ7:BQ17">AP7</f>
        <v>0</v>
      </c>
      <c r="BR7" s="76">
        <f aca="true" t="shared" si="8" ref="BR7:BR17">AT7</f>
        <v>0</v>
      </c>
      <c r="BS7" s="24"/>
      <c r="BT7" s="24"/>
      <c r="BU7" s="24"/>
      <c r="BV7" s="24"/>
      <c r="BW7" s="24"/>
      <c r="BX7" s="24"/>
      <c r="BY7" s="24"/>
      <c r="BZ7" s="24"/>
      <c r="CA7" s="24"/>
    </row>
    <row r="8" spans="1:79" s="6" customFormat="1" ht="9">
      <c r="A8" s="8">
        <v>3</v>
      </c>
      <c r="B8" s="12"/>
      <c r="C8" s="13"/>
      <c r="D8" s="9">
        <f>AW44</f>
        <v>0</v>
      </c>
      <c r="E8" s="10" t="s">
        <v>2</v>
      </c>
      <c r="F8" s="11">
        <f>AU44</f>
        <v>0</v>
      </c>
      <c r="G8" s="9">
        <f>AW37</f>
        <v>0</v>
      </c>
      <c r="H8" s="10" t="s">
        <v>2</v>
      </c>
      <c r="I8" s="11">
        <f>AU37</f>
        <v>0</v>
      </c>
      <c r="J8" s="101"/>
      <c r="K8" s="102"/>
      <c r="L8" s="103"/>
      <c r="M8" s="9">
        <f>AU22</f>
        <v>0</v>
      </c>
      <c r="N8" s="10" t="s">
        <v>2</v>
      </c>
      <c r="O8" s="11">
        <f>AW22</f>
        <v>0</v>
      </c>
      <c r="P8" s="9">
        <f>J62</f>
        <v>0</v>
      </c>
      <c r="Q8" s="10" t="s">
        <v>2</v>
      </c>
      <c r="R8" s="11">
        <f>L62</f>
        <v>0</v>
      </c>
      <c r="S8" s="9">
        <f>J54</f>
        <v>0</v>
      </c>
      <c r="T8" s="10" t="s">
        <v>2</v>
      </c>
      <c r="U8" s="11">
        <f>L54</f>
        <v>0</v>
      </c>
      <c r="V8" s="9">
        <f>J46</f>
        <v>0</v>
      </c>
      <c r="W8" s="10" t="s">
        <v>2</v>
      </c>
      <c r="X8" s="11">
        <f>L46</f>
        <v>0</v>
      </c>
      <c r="Y8" s="9">
        <f>J38</f>
        <v>0</v>
      </c>
      <c r="Z8" s="10" t="s">
        <v>2</v>
      </c>
      <c r="AA8" s="11">
        <f>L38</f>
        <v>0</v>
      </c>
      <c r="AB8" s="9">
        <f>J30</f>
        <v>0</v>
      </c>
      <c r="AC8" s="10" t="s">
        <v>2</v>
      </c>
      <c r="AD8" s="11">
        <f>L30</f>
        <v>0</v>
      </c>
      <c r="AE8" s="9">
        <f>J22</f>
        <v>0</v>
      </c>
      <c r="AF8" s="10" t="s">
        <v>2</v>
      </c>
      <c r="AG8" s="11">
        <f>L22</f>
        <v>0</v>
      </c>
      <c r="AH8" s="9">
        <f>AU30</f>
        <v>0</v>
      </c>
      <c r="AI8" s="10" t="s">
        <v>2</v>
      </c>
      <c r="AJ8" s="11">
        <f>AW30</f>
        <v>0</v>
      </c>
      <c r="AK8" s="9">
        <f>AU53</f>
        <v>0</v>
      </c>
      <c r="AL8" s="10" t="s">
        <v>2</v>
      </c>
      <c r="AM8" s="10">
        <f>AW53</f>
        <v>0</v>
      </c>
      <c r="AN8" s="17">
        <f>IF(D8&gt;F8,1,0)+IF(G8&gt;I8,1,0)+IF(M8&gt;O8,1,0)+IF(P8&gt;R8,1,0)+IF(S8&gt;U8,1,0)+IF(V8&gt;X8,1,0)+IF(Y8&gt;AA8,1,0)+IF(AB8&gt;AD8,1,0)+IF(AE8&gt;AG8,1,0)+IF(AH8&gt;AJ8,1,0)+IF(AK8&gt;AM8,1,0)</f>
        <v>0</v>
      </c>
      <c r="AO8" s="18" t="s">
        <v>2</v>
      </c>
      <c r="AP8" s="19">
        <f>IF(D8&lt;F8,1,0)+IF(I8&gt;G8,1,0)+IF(O8&gt;M8,1,0)+IF(R8&gt;P8,1,0)+IF(U8&gt;S8,1,0)+IF(X8&gt;V8,1,0)+IF(AA8&gt;Y8,1,0)+IF(AD8&gt;AB8,1,0)+IF(AG8&gt;AE8,1,0)+IF(AJ8&gt;AH8,1,0)+IF(AM8&gt;AK8,1,0)</f>
        <v>0</v>
      </c>
      <c r="AQ8" s="10">
        <f>D8+G8+M8+P8+S8+V8+Y8+AB8+AE8+AH8+AK8</f>
        <v>0</v>
      </c>
      <c r="AR8" s="10" t="s">
        <v>2</v>
      </c>
      <c r="AS8" s="11">
        <f>I8+F8+O8+R8+U8+X8+AA8+AD8+AG8+AJ8+AM8</f>
        <v>0</v>
      </c>
      <c r="AT8" s="10">
        <f t="shared" si="2"/>
        <v>0</v>
      </c>
      <c r="AU8" s="106">
        <f>IF(ISTEXT(B8),RANK(BM8,BM6:BM17,0),"")</f>
      </c>
      <c r="AV8" s="107"/>
      <c r="AW8" s="108"/>
      <c r="AX8" s="63">
        <f t="shared" si="3"/>
      </c>
      <c r="AY8" s="64" t="s">
        <v>85</v>
      </c>
      <c r="AZ8" s="23" t="str">
        <f t="shared" si="0"/>
        <v>-9999999</v>
      </c>
      <c r="BA8" s="23">
        <f>IF(AND(AZ8=AZ6,AW44&gt;AU44),1,0)</f>
        <v>0</v>
      </c>
      <c r="BB8" s="23">
        <f>IF(AND(AZ8=AZ7,AW37&gt;AU37),1,0)</f>
        <v>0</v>
      </c>
      <c r="BC8" s="23"/>
      <c r="BD8" s="23">
        <f>IF(AND(AZ8=AZ9,AU22&gt;AW22),1,0)</f>
        <v>0</v>
      </c>
      <c r="BE8" s="23">
        <f>IF(AND(AZ8=AZ10,J62&gt;L62),1,0)</f>
        <v>0</v>
      </c>
      <c r="BF8" s="23">
        <f>IF(AND(AZ8=AZ11,J54&gt;L54),1,0)</f>
        <v>0</v>
      </c>
      <c r="BG8" s="23">
        <f>IF(AND(AZ8=AZ12,J46&gt;L46),1,0)</f>
        <v>0</v>
      </c>
      <c r="BH8" s="23">
        <f>IF(AND(AZ8=AZ13,J38&gt;L38),1,0)</f>
        <v>0</v>
      </c>
      <c r="BI8" s="23">
        <f>IF(AND(AZ8=AZ14,J30&gt;L30),1,0)</f>
        <v>0</v>
      </c>
      <c r="BJ8" s="23">
        <f>IF(AND(AZ8=AZ15,J22&gt;L22),1,0)</f>
        <v>0</v>
      </c>
      <c r="BK8" s="23">
        <f>IF(AND(AZ8=AZ16,AU30&gt;AW30),1,0)</f>
        <v>0</v>
      </c>
      <c r="BL8" s="23">
        <f>IF(AND(AZ8=AZ17,AU53&gt;AW53),1,0)</f>
        <v>0</v>
      </c>
      <c r="BM8" s="23">
        <f t="shared" si="1"/>
        <v>-9999999</v>
      </c>
      <c r="BN8" s="76">
        <f t="shared" si="4"/>
        <v>0</v>
      </c>
      <c r="BO8" s="76">
        <f t="shared" si="5"/>
        <v>0</v>
      </c>
      <c r="BP8" s="76">
        <f t="shared" si="6"/>
        <v>0</v>
      </c>
      <c r="BQ8" s="76">
        <f t="shared" si="7"/>
        <v>0</v>
      </c>
      <c r="BR8" s="76">
        <f t="shared" si="8"/>
        <v>0</v>
      </c>
      <c r="BS8" s="24"/>
      <c r="BT8" s="24"/>
      <c r="BU8" s="24"/>
      <c r="BV8" s="24"/>
      <c r="BW8" s="24"/>
      <c r="BX8" s="24"/>
      <c r="BY8" s="24"/>
      <c r="BZ8" s="24"/>
      <c r="CA8" s="24"/>
    </row>
    <row r="9" spans="1:79" s="6" customFormat="1" ht="9">
      <c r="A9" s="8">
        <v>4</v>
      </c>
      <c r="B9" s="12"/>
      <c r="C9" s="13"/>
      <c r="D9" s="9">
        <f>AW36</f>
        <v>0</v>
      </c>
      <c r="E9" s="10" t="s">
        <v>2</v>
      </c>
      <c r="F9" s="11">
        <f>AU36</f>
        <v>0</v>
      </c>
      <c r="G9" s="9">
        <f>AW29</f>
        <v>0</v>
      </c>
      <c r="H9" s="10" t="s">
        <v>2</v>
      </c>
      <c r="I9" s="11">
        <f>AU29</f>
        <v>0</v>
      </c>
      <c r="J9" s="9">
        <f>AW22</f>
        <v>0</v>
      </c>
      <c r="K9" s="10" t="s">
        <v>2</v>
      </c>
      <c r="L9" s="11">
        <f>AU22</f>
        <v>0</v>
      </c>
      <c r="M9" s="101"/>
      <c r="N9" s="102"/>
      <c r="O9" s="103"/>
      <c r="P9" s="9">
        <f>J55</f>
        <v>0</v>
      </c>
      <c r="Q9" s="10" t="s">
        <v>2</v>
      </c>
      <c r="R9" s="11">
        <f>L55</f>
        <v>0</v>
      </c>
      <c r="S9" s="9">
        <f>J47</f>
        <v>0</v>
      </c>
      <c r="T9" s="10" t="s">
        <v>2</v>
      </c>
      <c r="U9" s="11">
        <f>L47</f>
        <v>0</v>
      </c>
      <c r="V9" s="9">
        <f>J39</f>
        <v>0</v>
      </c>
      <c r="W9" s="10" t="s">
        <v>2</v>
      </c>
      <c r="X9" s="11">
        <f>L39</f>
        <v>0</v>
      </c>
      <c r="Y9" s="9">
        <f>J31</f>
        <v>0</v>
      </c>
      <c r="Z9" s="10" t="s">
        <v>2</v>
      </c>
      <c r="AA9" s="11">
        <f>L31</f>
        <v>0</v>
      </c>
      <c r="AB9" s="9">
        <f>J23</f>
        <v>0</v>
      </c>
      <c r="AC9" s="10" t="s">
        <v>2</v>
      </c>
      <c r="AD9" s="11">
        <f>L23</f>
        <v>0</v>
      </c>
      <c r="AE9" s="9">
        <f>AU46</f>
        <v>0</v>
      </c>
      <c r="AF9" s="10" t="s">
        <v>2</v>
      </c>
      <c r="AG9" s="11">
        <f>AW46</f>
        <v>0</v>
      </c>
      <c r="AH9" s="9">
        <f>AU54</f>
        <v>0</v>
      </c>
      <c r="AI9" s="10" t="s">
        <v>2</v>
      </c>
      <c r="AJ9" s="11">
        <f>AW54</f>
        <v>0</v>
      </c>
      <c r="AK9" s="9">
        <f>J63</f>
        <v>0</v>
      </c>
      <c r="AL9" s="10" t="s">
        <v>2</v>
      </c>
      <c r="AM9" s="10">
        <f>L63</f>
        <v>0</v>
      </c>
      <c r="AN9" s="17">
        <f>IF(D9&gt;F9,1,0)+IF(G9&gt;I9,1,0)+IF(J9&gt;L9,1,0)+IF(P9&gt;R9,1,0)+IF(S9&gt;U9,1,0)+IF(V9&gt;X9,1,0)+IF(Y9&gt;AA9,1,0)+IF(AB9&gt;AD9,1,0)+IF(AE9&gt;AG9,1,0)+IF(AH9&gt;AJ9,1,0)+IF(AK9&gt;AM9,1,0)</f>
        <v>0</v>
      </c>
      <c r="AO9" s="18" t="s">
        <v>2</v>
      </c>
      <c r="AP9" s="19">
        <f>IF(D9&lt;F9,1,0)+IF(I9&gt;G9,1,0)+IF(L9&gt;J9,1,0)+IF(R9&gt;P9,1,0)+IF(U9&gt;S9,1,0)+IF(X9&gt;V9,1,0)+IF(AA9&gt;Y9,1,0)+IF(AD9&gt;AB9,1,0)+IF(AG9&gt;AE9,1,0)+IF(AJ9&gt;AH9,1,0)+IF(AM9&gt;AK9,1,0)</f>
        <v>0</v>
      </c>
      <c r="AQ9" s="10">
        <f>D9+G9+J9+P9+S9+V9+Y9+AB9+AE9+AH9+AK9</f>
        <v>0</v>
      </c>
      <c r="AR9" s="10" t="s">
        <v>2</v>
      </c>
      <c r="AS9" s="11">
        <f>I9+L9+F9+R9+U9+X9+AA9+AD9+AG9+AJ9+AM9</f>
        <v>0</v>
      </c>
      <c r="AT9" s="10">
        <f t="shared" si="2"/>
        <v>0</v>
      </c>
      <c r="AU9" s="106">
        <f>IF(ISTEXT(B9),RANK(BM9,BM6:BM17,0),"")</f>
      </c>
      <c r="AV9" s="107"/>
      <c r="AW9" s="108"/>
      <c r="AX9" s="63">
        <f t="shared" si="3"/>
      </c>
      <c r="AY9" s="64" t="s">
        <v>85</v>
      </c>
      <c r="AZ9" s="23" t="str">
        <f t="shared" si="0"/>
        <v>-9999999</v>
      </c>
      <c r="BA9" s="23">
        <f>IF(AND(AZ9=AZ6,AW36&gt;AU36),1,0)</f>
        <v>0</v>
      </c>
      <c r="BB9" s="23">
        <f>IF(AND(AZ9=AZ7,AW29&gt;AU29),1,0)</f>
        <v>0</v>
      </c>
      <c r="BC9" s="23">
        <f>IF(AND(AZ9=AZ8,AW22&gt;AU22),1,0)</f>
        <v>0</v>
      </c>
      <c r="BD9" s="23"/>
      <c r="BE9" s="23">
        <f>IF(AND(AZ9=AZ10,J55&gt;L55),1,0)</f>
        <v>0</v>
      </c>
      <c r="BF9" s="23">
        <f>IF(AND(AZ9=AZ11,J47&gt;L47),1,0)</f>
        <v>0</v>
      </c>
      <c r="BG9" s="23">
        <f>IF(AND(AZ9=AZ12,J39&gt;L39),1,0)</f>
        <v>0</v>
      </c>
      <c r="BH9" s="23">
        <f>IF(AND(AZ9=AZ13,J31&gt;L31),1,0)</f>
        <v>0</v>
      </c>
      <c r="BI9" s="23">
        <f>IF(AND(AZ9=AZ14,J23&gt;L23),1,0)</f>
        <v>0</v>
      </c>
      <c r="BJ9" s="23">
        <f>IF(AND(AZ9=AZ15,AU46&gt;AW46),1,0)</f>
        <v>0</v>
      </c>
      <c r="BK9" s="23">
        <f>IF(AND(AZ9=AZ16,AU54&gt;AW54),1,0)</f>
        <v>0</v>
      </c>
      <c r="BL9" s="23">
        <f>IF(AND(AZ9=AZ17,J63&gt;L63),1,0)</f>
        <v>0</v>
      </c>
      <c r="BM9" s="23">
        <f t="shared" si="1"/>
        <v>-9999999</v>
      </c>
      <c r="BN9" s="76">
        <f t="shared" si="4"/>
        <v>0</v>
      </c>
      <c r="BO9" s="76">
        <f t="shared" si="5"/>
        <v>0</v>
      </c>
      <c r="BP9" s="76">
        <f t="shared" si="6"/>
        <v>0</v>
      </c>
      <c r="BQ9" s="76">
        <f t="shared" si="7"/>
        <v>0</v>
      </c>
      <c r="BR9" s="76">
        <f t="shared" si="8"/>
        <v>0</v>
      </c>
      <c r="BS9" s="24"/>
      <c r="BT9" s="24"/>
      <c r="BU9" s="24"/>
      <c r="BV9" s="24"/>
      <c r="BW9" s="24"/>
      <c r="BX9" s="24"/>
      <c r="BY9" s="24"/>
      <c r="BZ9" s="24"/>
      <c r="CA9" s="24"/>
    </row>
    <row r="10" spans="1:79" s="6" customFormat="1" ht="9">
      <c r="A10" s="8">
        <v>5</v>
      </c>
      <c r="B10" s="12"/>
      <c r="C10" s="13"/>
      <c r="D10" s="9">
        <f>AW28</f>
        <v>0</v>
      </c>
      <c r="E10" s="10" t="s">
        <v>2</v>
      </c>
      <c r="F10" s="11">
        <f>AU28</f>
        <v>0</v>
      </c>
      <c r="G10" s="9">
        <f>AW21</f>
        <v>0</v>
      </c>
      <c r="H10" s="10" t="s">
        <v>2</v>
      </c>
      <c r="I10" s="11">
        <f>AU21</f>
        <v>0</v>
      </c>
      <c r="J10" s="9">
        <f>L62</f>
        <v>0</v>
      </c>
      <c r="K10" s="10" t="s">
        <v>2</v>
      </c>
      <c r="L10" s="11">
        <f>J62</f>
        <v>0</v>
      </c>
      <c r="M10" s="9">
        <f>L55</f>
        <v>0</v>
      </c>
      <c r="N10" s="10" t="s">
        <v>2</v>
      </c>
      <c r="O10" s="11">
        <f>J55</f>
        <v>0</v>
      </c>
      <c r="P10" s="101"/>
      <c r="Q10" s="102"/>
      <c r="R10" s="103"/>
      <c r="S10" s="25">
        <f>J40</f>
        <v>0</v>
      </c>
      <c r="T10" s="26" t="s">
        <v>2</v>
      </c>
      <c r="U10" s="27">
        <f>L40</f>
        <v>0</v>
      </c>
      <c r="V10" s="9">
        <f>J32</f>
        <v>0</v>
      </c>
      <c r="W10" s="10" t="s">
        <v>2</v>
      </c>
      <c r="X10" s="11">
        <f>L32</f>
        <v>0</v>
      </c>
      <c r="Y10" s="9">
        <f>J24</f>
        <v>0</v>
      </c>
      <c r="Z10" s="10" t="s">
        <v>2</v>
      </c>
      <c r="AA10" s="11">
        <f>L24</f>
        <v>0</v>
      </c>
      <c r="AB10" s="9">
        <f>AU38</f>
        <v>0</v>
      </c>
      <c r="AC10" s="10" t="s">
        <v>2</v>
      </c>
      <c r="AD10" s="11">
        <f>AW38</f>
        <v>0</v>
      </c>
      <c r="AE10" s="9">
        <f>AU55</f>
        <v>0</v>
      </c>
      <c r="AF10" s="10" t="s">
        <v>2</v>
      </c>
      <c r="AG10" s="11">
        <f>AW55</f>
        <v>0</v>
      </c>
      <c r="AH10" s="9">
        <f>AU47</f>
        <v>0</v>
      </c>
      <c r="AI10" s="10" t="s">
        <v>2</v>
      </c>
      <c r="AJ10" s="11">
        <f>AW47</f>
        <v>0</v>
      </c>
      <c r="AK10" s="9">
        <f>J48</f>
        <v>0</v>
      </c>
      <c r="AL10" s="10" t="s">
        <v>2</v>
      </c>
      <c r="AM10" s="10">
        <f>L48</f>
        <v>0</v>
      </c>
      <c r="AN10" s="17">
        <f>IF(D10&gt;F10,1,0)+IF(G10&gt;I10,1,0)+IF(J10&gt;L10,1,0)+IF(M10&gt;O10,1,0)+IF(S10&gt;U10,1,0)+IF(V10&gt;X10,1,0)+IF(Y10&gt;AA10,1,0)+IF(AB10&gt;AD10,1,0)+IF(AE10&gt;AG10,1,0)+IF(AH10&gt;AJ10,1,0)+IF(AK10&gt;AM10,1,0)</f>
        <v>0</v>
      </c>
      <c r="AO10" s="18" t="s">
        <v>2</v>
      </c>
      <c r="AP10" s="19">
        <f>IF(D10&lt;F10,1,0)+IF(I10&gt;G10,1,0)+IF(L10&gt;J10,1,0)+IF(O10&gt;M10,1,0)+IF(U10&gt;S10,1,0)+IF(X10&gt;V10,1,0)+IF(AA10&gt;Y10,1,0)+IF(AD10&gt;AB10,1,0)+IF(AG10&gt;AE10,1,0)+IF(AJ10&gt;AH10,1,0)+IF(AM10&gt;AK10,1,0)</f>
        <v>0</v>
      </c>
      <c r="AQ10" s="10">
        <f>D10+G10+J10+M10+S10+V10+Y10+AB10+AE10+AH10+AK10</f>
        <v>0</v>
      </c>
      <c r="AR10" s="10" t="s">
        <v>2</v>
      </c>
      <c r="AS10" s="11">
        <f>I10+L10+O10+F10+U10+X10+AA10+AD10+AG10+AJ10+AM10</f>
        <v>0</v>
      </c>
      <c r="AT10" s="10">
        <f t="shared" si="2"/>
        <v>0</v>
      </c>
      <c r="AU10" s="106">
        <f>IF(ISTEXT(B10),RANK(BM10,BM6:BM17,0),"")</f>
      </c>
      <c r="AV10" s="107"/>
      <c r="AW10" s="108"/>
      <c r="AX10" s="63">
        <f t="shared" si="3"/>
      </c>
      <c r="AY10" s="64" t="s">
        <v>85</v>
      </c>
      <c r="AZ10" s="23" t="str">
        <f t="shared" si="0"/>
        <v>-9999999</v>
      </c>
      <c r="BA10" s="23">
        <f>IF(AND(AZ10=AZ6,AW28&gt;AU28),1,0)</f>
        <v>0</v>
      </c>
      <c r="BB10" s="23">
        <f>IF(AND(AZ10=AZ7,AW21&gt;AU21),1,0)</f>
        <v>0</v>
      </c>
      <c r="BC10" s="23">
        <f>IF(AND(AZ10=AZ8,L62&gt;J62),1,0)</f>
        <v>0</v>
      </c>
      <c r="BD10" s="23">
        <f>IF(AND(AZ10=AZ9,L55&gt;J55),1,0)</f>
        <v>0</v>
      </c>
      <c r="BE10" s="23"/>
      <c r="BF10" s="23">
        <f>IF(AND(AZ10=AZ11,J40&gt;L40),1,0)</f>
        <v>0</v>
      </c>
      <c r="BG10" s="23">
        <f>IF(AND(AZ10=AZ12,J32&gt;L32),1,0)</f>
        <v>0</v>
      </c>
      <c r="BH10" s="23">
        <f>IF(AND(AZ10=AZ13,J24&gt;L24),1,0)</f>
        <v>0</v>
      </c>
      <c r="BI10" s="23">
        <f>IF(AND(AZ10=AZ14,AU38&gt;AW38),1,0)</f>
        <v>0</v>
      </c>
      <c r="BJ10" s="23">
        <f>IF(AND(AZ10=AZ15,AU55&gt;AW55),1,0)</f>
        <v>0</v>
      </c>
      <c r="BK10" s="23">
        <f>IF(AND(AZ10=AZ16,AU47&gt;AW47),1,0)</f>
        <v>0</v>
      </c>
      <c r="BL10" s="23">
        <f>IF(AND(AZ10=AZ17,J48&gt;L48),1,0)</f>
        <v>0</v>
      </c>
      <c r="BM10" s="23">
        <f t="shared" si="1"/>
        <v>-9999999</v>
      </c>
      <c r="BN10" s="76">
        <f t="shared" si="4"/>
        <v>0</v>
      </c>
      <c r="BO10" s="76">
        <f t="shared" si="5"/>
        <v>0</v>
      </c>
      <c r="BP10" s="76">
        <f t="shared" si="6"/>
        <v>0</v>
      </c>
      <c r="BQ10" s="76">
        <f t="shared" si="7"/>
        <v>0</v>
      </c>
      <c r="BR10" s="76">
        <f t="shared" si="8"/>
        <v>0</v>
      </c>
      <c r="BS10" s="24"/>
      <c r="BT10" s="24"/>
      <c r="BU10" s="24"/>
      <c r="BV10" s="24"/>
      <c r="BW10" s="24"/>
      <c r="BX10" s="24"/>
      <c r="BY10" s="24"/>
      <c r="BZ10" s="24"/>
      <c r="CA10" s="24"/>
    </row>
    <row r="11" spans="1:79" s="6" customFormat="1" ht="9">
      <c r="A11" s="8">
        <v>6</v>
      </c>
      <c r="B11" s="12"/>
      <c r="C11" s="13"/>
      <c r="D11" s="9">
        <f>AW20</f>
        <v>0</v>
      </c>
      <c r="E11" s="10" t="s">
        <v>2</v>
      </c>
      <c r="F11" s="11">
        <f>AU20</f>
        <v>0</v>
      </c>
      <c r="G11" s="9">
        <f>L61</f>
        <v>0</v>
      </c>
      <c r="H11" s="10" t="s">
        <v>2</v>
      </c>
      <c r="I11" s="11">
        <f>J61</f>
        <v>0</v>
      </c>
      <c r="J11" s="9">
        <f>L54</f>
        <v>0</v>
      </c>
      <c r="K11" s="10" t="s">
        <v>2</v>
      </c>
      <c r="L11" s="11">
        <f>J54</f>
        <v>0</v>
      </c>
      <c r="M11" s="9">
        <f>L47</f>
        <v>0</v>
      </c>
      <c r="N11" s="10" t="s">
        <v>2</v>
      </c>
      <c r="O11" s="11">
        <f>J47</f>
        <v>0</v>
      </c>
      <c r="P11" s="9">
        <f>L40</f>
        <v>0</v>
      </c>
      <c r="Q11" s="10" t="s">
        <v>2</v>
      </c>
      <c r="R11" s="10">
        <f>J40</f>
        <v>0</v>
      </c>
      <c r="S11" s="101"/>
      <c r="T11" s="102"/>
      <c r="U11" s="103"/>
      <c r="V11" s="10">
        <f>J25</f>
        <v>0</v>
      </c>
      <c r="W11" s="10" t="s">
        <v>2</v>
      </c>
      <c r="X11" s="11">
        <f>L25</f>
        <v>0</v>
      </c>
      <c r="Y11" s="9">
        <f>AU48</f>
        <v>0</v>
      </c>
      <c r="Z11" s="10" t="s">
        <v>2</v>
      </c>
      <c r="AA11" s="11">
        <f>AW48</f>
        <v>0</v>
      </c>
      <c r="AB11" s="9">
        <f>AU56</f>
        <v>0</v>
      </c>
      <c r="AC11" s="10" t="s">
        <v>2</v>
      </c>
      <c r="AD11" s="11">
        <f>AW56</f>
        <v>0</v>
      </c>
      <c r="AE11" s="9">
        <f>AU31</f>
        <v>0</v>
      </c>
      <c r="AF11" s="10" t="s">
        <v>2</v>
      </c>
      <c r="AG11" s="11">
        <f>AW31</f>
        <v>0</v>
      </c>
      <c r="AH11" s="9">
        <f>AU39</f>
        <v>0</v>
      </c>
      <c r="AI11" s="10" t="s">
        <v>2</v>
      </c>
      <c r="AJ11" s="11">
        <f>AW39</f>
        <v>0</v>
      </c>
      <c r="AK11" s="9">
        <f>J33</f>
        <v>0</v>
      </c>
      <c r="AL11" s="10" t="s">
        <v>2</v>
      </c>
      <c r="AM11" s="10">
        <f>L33</f>
        <v>0</v>
      </c>
      <c r="AN11" s="20">
        <f>IF(D11&gt;F11,1,0)+IF(G11&gt;I11,1,0)+IF(J11&gt;L11,1,0)+IF(M11&gt;O11,1,0)+IF(P11&gt;R11,1,0)+IF(V11&gt;X11,1,0)+IF(Y11&gt;AA11,1,0)+IF(AB11&gt;AD11,1,0)+IF(AE11&gt;AG11,1,0)+IF(AH11&gt;AJ11,1,0)+IF(AK11&gt;AM11,1,0)</f>
        <v>0</v>
      </c>
      <c r="AO11" s="21" t="s">
        <v>2</v>
      </c>
      <c r="AP11" s="22">
        <f>IF(D11&lt;F11,1,0)+IF(I11&gt;G11,1,0)+IF(L11&gt;J11,1,0)+IF(O11&gt;M11,1,0)+IF(R11&gt;P11,1,0)+IF(X11&gt;V11,1,0)+IF(AA11&gt;Y11,1,0)+IF(AD11&gt;AB11,1,0)+IF(AG11&gt;AE11,1,0)+IF(AJ11&gt;AH11,1,0)+IF(AM11&gt;AK11,1,0)</f>
        <v>0</v>
      </c>
      <c r="AQ11" s="10">
        <f>D11+G11+J11+M11+P11+V11+Y11+AB11+AE11+AH11+AK11</f>
        <v>0</v>
      </c>
      <c r="AR11" s="10" t="s">
        <v>2</v>
      </c>
      <c r="AS11" s="11">
        <f>I11+L11+O11+R11+F11+X11+AA11+AD11+AG11+AJ11+AM11</f>
        <v>0</v>
      </c>
      <c r="AT11" s="10">
        <f t="shared" si="2"/>
        <v>0</v>
      </c>
      <c r="AU11" s="106">
        <f>IF(ISTEXT(B11),RANK(BM11,BM6:BM17,0),"")</f>
      </c>
      <c r="AV11" s="107"/>
      <c r="AW11" s="108"/>
      <c r="AX11" s="63">
        <f t="shared" si="3"/>
      </c>
      <c r="AY11" s="64" t="s">
        <v>85</v>
      </c>
      <c r="AZ11" s="23" t="str">
        <f t="shared" si="0"/>
        <v>-9999999</v>
      </c>
      <c r="BA11" s="23">
        <f>IF(AND(AZ11=AZ6,AW20&gt;AU20),1,0)</f>
        <v>0</v>
      </c>
      <c r="BB11" s="23">
        <f>IF(AND(AZ11=AZ7,L61&gt;J61),1,0)</f>
        <v>0</v>
      </c>
      <c r="BC11" s="23">
        <f>IF(AND(AZ11=AZ8,L54&gt;J54),1,0)</f>
        <v>0</v>
      </c>
      <c r="BD11" s="23">
        <f>IF(AND(AZ11=AZ9,L47&gt;J47),1,0)</f>
        <v>0</v>
      </c>
      <c r="BE11" s="23">
        <f>IF(AND(AZ11=AZ10,L40&gt;J40),1,0)</f>
        <v>0</v>
      </c>
      <c r="BF11" s="23"/>
      <c r="BG11" s="23">
        <f>IF(AND(AZ11=AZ12,J25&gt;L25),1,0)</f>
        <v>0</v>
      </c>
      <c r="BH11" s="23">
        <f>IF(AND(AZ11=AZ13,AU48&gt;AW48),1,0)</f>
        <v>0</v>
      </c>
      <c r="BI11" s="23">
        <f>IF(AND(AZ11=AZ14,AU56&gt;AW56),1,0)</f>
        <v>0</v>
      </c>
      <c r="BJ11" s="23">
        <f>IF(AND(AZ11=AZ15,AU31&gt;AW31),1,0)</f>
        <v>0</v>
      </c>
      <c r="BK11" s="23">
        <f>IF(AND(AZ11=AZ16,AU39&gt;AW39),1,0)</f>
        <v>0</v>
      </c>
      <c r="BL11" s="23">
        <f>IF(AND(AZ11=AZ17,J33&gt;L33),1,0)</f>
        <v>0</v>
      </c>
      <c r="BM11" s="23">
        <f t="shared" si="1"/>
        <v>-9999999</v>
      </c>
      <c r="BN11" s="76">
        <f t="shared" si="4"/>
        <v>0</v>
      </c>
      <c r="BO11" s="76">
        <f t="shared" si="5"/>
        <v>0</v>
      </c>
      <c r="BP11" s="76">
        <f t="shared" si="6"/>
        <v>0</v>
      </c>
      <c r="BQ11" s="76">
        <f t="shared" si="7"/>
        <v>0</v>
      </c>
      <c r="BR11" s="76">
        <f t="shared" si="8"/>
        <v>0</v>
      </c>
      <c r="BS11" s="24"/>
      <c r="BT11" s="24"/>
      <c r="BU11" s="24"/>
      <c r="BV11" s="24"/>
      <c r="BW11" s="24"/>
      <c r="BX11" s="24"/>
      <c r="BY11" s="24"/>
      <c r="BZ11" s="24"/>
      <c r="CA11" s="24"/>
    </row>
    <row r="12" spans="1:79" s="6" customFormat="1" ht="9">
      <c r="A12" s="8">
        <v>7</v>
      </c>
      <c r="B12" s="12"/>
      <c r="C12" s="13"/>
      <c r="D12" s="9">
        <f>L60</f>
        <v>0</v>
      </c>
      <c r="E12" s="10" t="s">
        <v>2</v>
      </c>
      <c r="F12" s="11">
        <f>J60</f>
        <v>0</v>
      </c>
      <c r="G12" s="9">
        <f>L53</f>
        <v>0</v>
      </c>
      <c r="H12" s="10" t="s">
        <v>2</v>
      </c>
      <c r="I12" s="11">
        <f>J53</f>
        <v>0</v>
      </c>
      <c r="J12" s="9">
        <f>L46</f>
        <v>0</v>
      </c>
      <c r="K12" s="10" t="s">
        <v>2</v>
      </c>
      <c r="L12" s="11">
        <f>J46</f>
        <v>0</v>
      </c>
      <c r="M12" s="9">
        <f>L39</f>
        <v>0</v>
      </c>
      <c r="N12" s="10" t="s">
        <v>2</v>
      </c>
      <c r="O12" s="11">
        <f>J39</f>
        <v>0</v>
      </c>
      <c r="P12" s="9">
        <f>L32</f>
        <v>0</v>
      </c>
      <c r="Q12" s="10" t="s">
        <v>2</v>
      </c>
      <c r="R12" s="11">
        <f>J32</f>
        <v>0</v>
      </c>
      <c r="S12" s="28">
        <f>L25</f>
        <v>0</v>
      </c>
      <c r="T12" s="29" t="s">
        <v>2</v>
      </c>
      <c r="U12" s="30">
        <f>J25</f>
        <v>0</v>
      </c>
      <c r="V12" s="101"/>
      <c r="W12" s="102"/>
      <c r="X12" s="103"/>
      <c r="Y12" s="9">
        <f>AU57</f>
        <v>0</v>
      </c>
      <c r="Z12" s="10" t="s">
        <v>2</v>
      </c>
      <c r="AA12" s="11">
        <f>AW57</f>
        <v>0</v>
      </c>
      <c r="AB12" s="9">
        <f>AU49</f>
        <v>0</v>
      </c>
      <c r="AC12" s="10" t="s">
        <v>2</v>
      </c>
      <c r="AD12" s="11">
        <f>AW49</f>
        <v>0</v>
      </c>
      <c r="AE12" s="9">
        <f>AU40</f>
        <v>0</v>
      </c>
      <c r="AF12" s="10" t="s">
        <v>2</v>
      </c>
      <c r="AG12" s="11">
        <f>AW40</f>
        <v>0</v>
      </c>
      <c r="AH12" s="9">
        <f>AU24</f>
        <v>0</v>
      </c>
      <c r="AI12" s="10" t="s">
        <v>2</v>
      </c>
      <c r="AJ12" s="11">
        <f>AW24</f>
        <v>0</v>
      </c>
      <c r="AK12" s="9">
        <f>AU32</f>
        <v>0</v>
      </c>
      <c r="AL12" s="10" t="s">
        <v>2</v>
      </c>
      <c r="AM12" s="10">
        <f>AW32</f>
        <v>0</v>
      </c>
      <c r="AN12" s="31">
        <f>IF(D12&gt;F12,1,0)+IF(G12&gt;I12,1,0)+IF(J12&gt;L12,1,0)+IF(M12&gt;O12,1,0)+IF(P12&gt;R12,1,0)+IF(S12&gt;U12,1,0)+IF(Y12&gt;AA12,1,0)+IF(AB12&gt;AD12,1,0)+IF(AE12&gt;AG12,1,0)+IF(AH12&gt;AJ12,1,0)+IF(AK12&gt;AM12,1,0)</f>
        <v>0</v>
      </c>
      <c r="AO12" s="32" t="s">
        <v>2</v>
      </c>
      <c r="AP12" s="33">
        <f>IF(D12&lt;F12,1,0)+IF(I12&gt;G12,1,0)+IF(L12&gt;J12,1,0)+IF(O12&gt;M12,1,0)+IF(R12&gt;P12,1,0)+IF(U12&gt;S12,1,0)+IF(AA12&gt;Y12,1,0)+IF(AD12&gt;AB12,1,0)+IF(AG12&gt;AE12,1,0)+IF(AJ12&gt;AH12,1,0)+IF(AM12&gt;AK12,1,0)</f>
        <v>0</v>
      </c>
      <c r="AQ12" s="10">
        <f>D12+G12+J12+M12+P12+S12+Y12+AB12+AE12+AH12+AK12</f>
        <v>0</v>
      </c>
      <c r="AR12" s="10" t="s">
        <v>2</v>
      </c>
      <c r="AS12" s="11">
        <f>I12+L12+O12+R12+U12+F12+AA12+AD12+AG12+AJ12+AM12</f>
        <v>0</v>
      </c>
      <c r="AT12" s="10">
        <f t="shared" si="2"/>
        <v>0</v>
      </c>
      <c r="AU12" s="106">
        <f>IF(ISTEXT(B12),RANK(BM12,BM6:BM17,0),"")</f>
      </c>
      <c r="AV12" s="107"/>
      <c r="AW12" s="108"/>
      <c r="AX12" s="63">
        <f t="shared" si="3"/>
      </c>
      <c r="AY12" s="64" t="s">
        <v>85</v>
      </c>
      <c r="AZ12" s="23" t="str">
        <f t="shared" si="0"/>
        <v>-9999999</v>
      </c>
      <c r="BA12" s="23">
        <f>IF(AND(AZ12=AZ6,L60&gt;J60),1,0)</f>
        <v>0</v>
      </c>
      <c r="BB12" s="23">
        <f>IF(AND(AZ12=AZ7,L53&gt;J53),1,0)</f>
        <v>0</v>
      </c>
      <c r="BC12" s="23">
        <f>IF(AND(AZ12=AZ8,L46&gt;J46),1,0)</f>
        <v>0</v>
      </c>
      <c r="BD12" s="23">
        <f>IF(AND(AZ12=AZ9,L39&gt;J39),1,0)</f>
        <v>0</v>
      </c>
      <c r="BE12" s="23">
        <f>IF(AND(AZ12=AZ10,L32&gt;J32),1,0)</f>
        <v>0</v>
      </c>
      <c r="BF12" s="23">
        <f>IF(AND(AZ12=AZ11,L25&gt;J25),1,0)</f>
        <v>0</v>
      </c>
      <c r="BG12" s="23"/>
      <c r="BH12" s="23">
        <f>IF(AND(AZ12=AZ13,AU57&gt;AW57),1,0)</f>
        <v>0</v>
      </c>
      <c r="BI12" s="23">
        <f>IF(AND(AZ12=AZ14,AU49&gt;AW49),1,0)</f>
        <v>0</v>
      </c>
      <c r="BJ12" s="23">
        <f>IF(AND(AZ12=AZ15,AU40&gt;AW40),1,0)</f>
        <v>0</v>
      </c>
      <c r="BK12" s="23">
        <f>IF(AND(AZ12=AZ16,AU24&gt;AW24),1,0)</f>
        <v>0</v>
      </c>
      <c r="BL12" s="23">
        <f>IF(AND(AZ12=AZ17,AU32&gt;AW32),1,0)</f>
        <v>0</v>
      </c>
      <c r="BM12" s="23">
        <f t="shared" si="1"/>
        <v>-9999999</v>
      </c>
      <c r="BN12" s="76">
        <f t="shared" si="4"/>
        <v>0</v>
      </c>
      <c r="BO12" s="76">
        <f t="shared" si="5"/>
        <v>0</v>
      </c>
      <c r="BP12" s="76">
        <f t="shared" si="6"/>
        <v>0</v>
      </c>
      <c r="BQ12" s="76">
        <f t="shared" si="7"/>
        <v>0</v>
      </c>
      <c r="BR12" s="76">
        <f t="shared" si="8"/>
        <v>0</v>
      </c>
      <c r="BS12" s="24"/>
      <c r="BT12" s="24"/>
      <c r="BU12" s="24"/>
      <c r="BV12" s="24"/>
      <c r="BW12" s="24"/>
      <c r="BX12" s="24"/>
      <c r="BY12" s="24"/>
      <c r="BZ12" s="24"/>
      <c r="CA12" s="24"/>
    </row>
    <row r="13" spans="1:79" s="6" customFormat="1" ht="9">
      <c r="A13" s="8">
        <v>8</v>
      </c>
      <c r="B13" s="12"/>
      <c r="C13" s="13"/>
      <c r="D13" s="9">
        <f>L52</f>
        <v>0</v>
      </c>
      <c r="E13" s="10" t="s">
        <v>2</v>
      </c>
      <c r="F13" s="11">
        <f>J52</f>
        <v>0</v>
      </c>
      <c r="G13" s="9">
        <f>L45</f>
        <v>0</v>
      </c>
      <c r="H13" s="10" t="s">
        <v>2</v>
      </c>
      <c r="I13" s="11">
        <f>J45</f>
        <v>0</v>
      </c>
      <c r="J13" s="9">
        <f>L38</f>
        <v>0</v>
      </c>
      <c r="K13" s="10" t="s">
        <v>2</v>
      </c>
      <c r="L13" s="11">
        <f>J38</f>
        <v>0</v>
      </c>
      <c r="M13" s="9">
        <f>L31</f>
        <v>0</v>
      </c>
      <c r="N13" s="10" t="s">
        <v>2</v>
      </c>
      <c r="O13" s="11">
        <f>J31</f>
        <v>0</v>
      </c>
      <c r="P13" s="9">
        <f>L24</f>
        <v>0</v>
      </c>
      <c r="Q13" s="10" t="s">
        <v>2</v>
      </c>
      <c r="R13" s="11">
        <f>J24</f>
        <v>0</v>
      </c>
      <c r="S13" s="9">
        <f>AW48</f>
        <v>0</v>
      </c>
      <c r="T13" s="10" t="s">
        <v>2</v>
      </c>
      <c r="U13" s="11">
        <f>AU48</f>
        <v>0</v>
      </c>
      <c r="V13" s="9">
        <f>AW57</f>
        <v>0</v>
      </c>
      <c r="W13" s="10" t="s">
        <v>2</v>
      </c>
      <c r="X13" s="11">
        <f>AU57</f>
        <v>0</v>
      </c>
      <c r="Y13" s="101"/>
      <c r="Z13" s="102"/>
      <c r="AA13" s="103"/>
      <c r="AB13" s="9">
        <f>AU33</f>
        <v>0</v>
      </c>
      <c r="AC13" s="10" t="s">
        <v>2</v>
      </c>
      <c r="AD13" s="11">
        <f>AW33</f>
        <v>0</v>
      </c>
      <c r="AE13" s="9">
        <f>AU25</f>
        <v>0</v>
      </c>
      <c r="AF13" s="10" t="s">
        <v>2</v>
      </c>
      <c r="AG13" s="11">
        <f>AW25</f>
        <v>0</v>
      </c>
      <c r="AH13" s="9">
        <f>J64</f>
        <v>0</v>
      </c>
      <c r="AI13" s="10" t="s">
        <v>2</v>
      </c>
      <c r="AJ13" s="11">
        <f>L64</f>
        <v>0</v>
      </c>
      <c r="AK13" s="9">
        <f>AU41</f>
        <v>0</v>
      </c>
      <c r="AL13" s="10" t="s">
        <v>2</v>
      </c>
      <c r="AM13" s="10">
        <f>AW41</f>
        <v>0</v>
      </c>
      <c r="AN13" s="31">
        <f>IF(D13&gt;F13,1,0)+IF(G13&gt;I13,1,0)+IF(J13&gt;L13,1,0)+IF(M13&gt;O13,1,0)+IF(P13&gt;R13,1,0)+IF(S13&gt;U13,1,0)+IF(V13&gt;X13,1,0)+IF(AB13&gt;AD13,1,0)+IF(AE13&gt;AG13,1,0)+IF(AH13&gt;AJ13,1,0)+IF(AK13&gt;AM13,1,0)</f>
        <v>0</v>
      </c>
      <c r="AO13" s="32" t="s">
        <v>2</v>
      </c>
      <c r="AP13" s="33">
        <f>IF(D13&lt;F13,1,0)+IF(I13&gt;G13,1,0)+IF(L13&gt;J13,1,0)+IF(O13&gt;M13,1,0)+IF(R13&gt;P13,1,0)+IF(U13&gt;S13,1,0)+IF(X13&gt;V13,1,0)+IF(AD13&gt;AB13,1,0)+IF(AG13&gt;AE13,1,0)+IF(AJ13&gt;AH13,1,0)+IF(AM13&gt;AK13,1,0)</f>
        <v>0</v>
      </c>
      <c r="AQ13" s="10">
        <f>D13+G13+J13+M13+P13+S13+V13+AB13+AE13+AH13+AK13</f>
        <v>0</v>
      </c>
      <c r="AR13" s="10" t="s">
        <v>2</v>
      </c>
      <c r="AS13" s="11">
        <f>I13+L13+O13+R13+U13+X13+F13+AD13+AG13+AJ13+AM13</f>
        <v>0</v>
      </c>
      <c r="AT13" s="10">
        <f t="shared" si="2"/>
        <v>0</v>
      </c>
      <c r="AU13" s="106">
        <f>IF(ISTEXT(B13),RANK(BM13,BM6:BM17,0),"")</f>
      </c>
      <c r="AV13" s="107"/>
      <c r="AW13" s="108"/>
      <c r="AX13" s="63">
        <f t="shared" si="3"/>
      </c>
      <c r="AY13" s="64" t="s">
        <v>85</v>
      </c>
      <c r="AZ13" s="23" t="str">
        <f t="shared" si="0"/>
        <v>-9999999</v>
      </c>
      <c r="BA13" s="23">
        <f>IF(AND(AZ13=AZ6,L52&gt;J52),1,0)</f>
        <v>0</v>
      </c>
      <c r="BB13" s="23">
        <f>IF(AND(AZ13=AZ7,L45&gt;J45),1,0)</f>
        <v>0</v>
      </c>
      <c r="BC13" s="23">
        <f>IF(AND(AZ13=AZ8,L38&gt;J38),1,0)</f>
        <v>0</v>
      </c>
      <c r="BD13" s="23">
        <f>IF(AND(AZ13=AZ9,L31&gt;J31),1,0)</f>
        <v>0</v>
      </c>
      <c r="BE13" s="23">
        <f>IF(AND(AZ13=AZ10,L24&gt;J24),1,0)</f>
        <v>0</v>
      </c>
      <c r="BF13" s="23">
        <f>IF(AND(AZ13=AZ11,AW48&gt;AU48),1,0)</f>
        <v>0</v>
      </c>
      <c r="BG13" s="23">
        <f>IF(AND(AZ13=AZ12,AW57&gt;AU57),1,0)</f>
        <v>0</v>
      </c>
      <c r="BH13" s="23"/>
      <c r="BI13" s="23">
        <f>IF(AND(AZ13=AZ14,AU33&gt;AW33),1,0)</f>
        <v>0</v>
      </c>
      <c r="BJ13" s="23">
        <f>IF(AND(AZ13=AZ15,AU25&gt;AW25),1,0)</f>
        <v>0</v>
      </c>
      <c r="BK13" s="23">
        <f>IF(AND(AZ13=AZ16,J64&gt;L64),1,0)</f>
        <v>0</v>
      </c>
      <c r="BL13" s="23">
        <f>IF(AND(AZ13=AZ17,AU41&gt;AW41),1,0)</f>
        <v>0</v>
      </c>
      <c r="BM13" s="23">
        <f t="shared" si="1"/>
        <v>-9999999</v>
      </c>
      <c r="BN13" s="76">
        <f t="shared" si="4"/>
        <v>0</v>
      </c>
      <c r="BO13" s="76">
        <f t="shared" si="5"/>
        <v>0</v>
      </c>
      <c r="BP13" s="76">
        <f t="shared" si="6"/>
        <v>0</v>
      </c>
      <c r="BQ13" s="76">
        <f t="shared" si="7"/>
        <v>0</v>
      </c>
      <c r="BR13" s="76">
        <f t="shared" si="8"/>
        <v>0</v>
      </c>
      <c r="BS13" s="24"/>
      <c r="BT13" s="24"/>
      <c r="BU13" s="24"/>
      <c r="BV13" s="24"/>
      <c r="BW13" s="24"/>
      <c r="BX13" s="24"/>
      <c r="BY13" s="24"/>
      <c r="BZ13" s="24"/>
      <c r="CA13" s="24"/>
    </row>
    <row r="14" spans="1:79" s="6" customFormat="1" ht="9">
      <c r="A14" s="8">
        <v>9</v>
      </c>
      <c r="B14" s="12"/>
      <c r="C14" s="13"/>
      <c r="D14" s="9">
        <f>L44</f>
        <v>0</v>
      </c>
      <c r="E14" s="10" t="s">
        <v>2</v>
      </c>
      <c r="F14" s="11">
        <f>J44</f>
        <v>0</v>
      </c>
      <c r="G14" s="9">
        <f>L37</f>
        <v>0</v>
      </c>
      <c r="H14" s="10" t="s">
        <v>2</v>
      </c>
      <c r="I14" s="11">
        <f>J37</f>
        <v>0</v>
      </c>
      <c r="J14" s="9">
        <f>L30</f>
        <v>0</v>
      </c>
      <c r="K14" s="10" t="s">
        <v>2</v>
      </c>
      <c r="L14" s="11">
        <f>J30</f>
        <v>0</v>
      </c>
      <c r="M14" s="9">
        <f>L23</f>
        <v>0</v>
      </c>
      <c r="N14" s="10" t="s">
        <v>2</v>
      </c>
      <c r="O14" s="11">
        <f>J23</f>
        <v>0</v>
      </c>
      <c r="P14" s="9">
        <f>AW38</f>
        <v>0</v>
      </c>
      <c r="Q14" s="10" t="s">
        <v>2</v>
      </c>
      <c r="R14" s="11">
        <f>AU38</f>
        <v>0</v>
      </c>
      <c r="S14" s="9">
        <f>AW56</f>
        <v>0</v>
      </c>
      <c r="T14" s="10" t="s">
        <v>2</v>
      </c>
      <c r="U14" s="11">
        <f>AU56</f>
        <v>0</v>
      </c>
      <c r="V14" s="9">
        <f>AW49</f>
        <v>0</v>
      </c>
      <c r="W14" s="10" t="s">
        <v>2</v>
      </c>
      <c r="X14" s="11">
        <f>AU49</f>
        <v>0</v>
      </c>
      <c r="Y14" s="9">
        <f>AW33</f>
        <v>0</v>
      </c>
      <c r="Z14" s="10" t="s">
        <v>2</v>
      </c>
      <c r="AA14" s="11">
        <f>AU33</f>
        <v>0</v>
      </c>
      <c r="AB14" s="101"/>
      <c r="AC14" s="102"/>
      <c r="AD14" s="103"/>
      <c r="AE14" s="9">
        <f>J65</f>
        <v>0</v>
      </c>
      <c r="AF14" s="10" t="s">
        <v>2</v>
      </c>
      <c r="AG14" s="11">
        <f>L65</f>
        <v>0</v>
      </c>
      <c r="AH14" s="9">
        <f>J57</f>
        <v>0</v>
      </c>
      <c r="AI14" s="10" t="s">
        <v>2</v>
      </c>
      <c r="AJ14" s="11">
        <f>L57</f>
        <v>0</v>
      </c>
      <c r="AK14" s="9">
        <f>AU23</f>
        <v>0</v>
      </c>
      <c r="AL14" s="10" t="s">
        <v>2</v>
      </c>
      <c r="AM14" s="10">
        <f>AW23</f>
        <v>0</v>
      </c>
      <c r="AN14" s="31">
        <f>IF(D14&gt;F14,1,0)+IF(G14&gt;I14,1,0)+IF(J14&gt;L14,1,0)+IF(M14&gt;O14,1,0)+IF(P14&gt;R14,1,0)+IF(S14&gt;U14,1,0)+IF(V14&gt;X14,1,0)+IF(Y14&gt;AA14,1,0)+IF(AE14&gt;AG14,1,0)+IF(AH14&gt;AJ14,1,0)+IF(AK14&gt;AM14,1,0)</f>
        <v>0</v>
      </c>
      <c r="AO14" s="32" t="s">
        <v>2</v>
      </c>
      <c r="AP14" s="33">
        <f>IF(D14&lt;F14,1,0)+IF(I14&gt;G14,1,0)+IF(L14&gt;J14,1,0)+IF(O14&gt;M14,1,0)+IF(R14&gt;P14,1,0)+IF(U14&gt;S14,1,0)+IF(X14&gt;V14,1,0)+IF(AA14&gt;Y14,1,0)+IF(AG14&gt;AE14,1,0)+IF(AJ14&gt;AH14,1,0)+IF(AM14&gt;AK14,1,0)</f>
        <v>0</v>
      </c>
      <c r="AQ14" s="10">
        <f>D14+G14+J14+M14+P14+S14+V14+Y14+AE14+AH14+AK14</f>
        <v>0</v>
      </c>
      <c r="AR14" s="10" t="s">
        <v>2</v>
      </c>
      <c r="AS14" s="11">
        <f>I14+L14+O14+R14+U14+X14+AA14+F14+AG14+AJ14+AM14</f>
        <v>0</v>
      </c>
      <c r="AT14" s="10">
        <f t="shared" si="2"/>
        <v>0</v>
      </c>
      <c r="AU14" s="106">
        <f>IF(ISTEXT(B14),RANK(BM14,BM6:BM17,0),"")</f>
      </c>
      <c r="AV14" s="107"/>
      <c r="AW14" s="108"/>
      <c r="AX14" s="63">
        <f t="shared" si="3"/>
      </c>
      <c r="AY14" s="64" t="s">
        <v>85</v>
      </c>
      <c r="AZ14" s="23" t="str">
        <f t="shared" si="0"/>
        <v>-9999999</v>
      </c>
      <c r="BA14" s="23">
        <f>IF(AND(AY14=AY6,L44&gt;J44),1,0)</f>
        <v>0</v>
      </c>
      <c r="BB14" s="23">
        <f>IF(AND(AZ14=AZ7,L37&gt;J37),1,0)</f>
        <v>0</v>
      </c>
      <c r="BC14" s="23">
        <f>IF(AND(AZ14=AZ8,L30&gt;J30),1,0)</f>
        <v>0</v>
      </c>
      <c r="BD14" s="23">
        <f>IF(AND(AZ14=AZ9,L23&gt;J23),1,0)</f>
        <v>0</v>
      </c>
      <c r="BE14" s="23">
        <f>IF(AND(AZ14=AZ10,AW38&gt;AU38),1,0)</f>
        <v>0</v>
      </c>
      <c r="BF14" s="23">
        <f>IF(AND(AZ14=AZ11,AW56&gt;AU56),1,0)</f>
        <v>0</v>
      </c>
      <c r="BG14" s="23">
        <f>IF(AND(AZ14=AZ12,AW49&gt;AU49),1,0)</f>
        <v>0</v>
      </c>
      <c r="BH14" s="23">
        <f>IF(AND(AZ14=AZ13,AW33&gt;AU33),1,0)</f>
        <v>0</v>
      </c>
      <c r="BI14" s="23"/>
      <c r="BJ14" s="23">
        <f>IF(AND(AZ14=AZ15,J65&gt;L65),1,0)</f>
        <v>0</v>
      </c>
      <c r="BK14" s="23">
        <f>IF(AND(AZ14=AZ16,J57&gt;L57),1,0)</f>
        <v>0</v>
      </c>
      <c r="BL14" s="23">
        <f>IF(AND(AZ14=AZ17,AU23&gt;AW23),1,0)</f>
        <v>0</v>
      </c>
      <c r="BM14" s="23">
        <f t="shared" si="1"/>
        <v>-9999999</v>
      </c>
      <c r="BN14" s="76">
        <f t="shared" si="4"/>
        <v>0</v>
      </c>
      <c r="BO14" s="76">
        <f t="shared" si="5"/>
        <v>0</v>
      </c>
      <c r="BP14" s="76">
        <f t="shared" si="6"/>
        <v>0</v>
      </c>
      <c r="BQ14" s="76">
        <f t="shared" si="7"/>
        <v>0</v>
      </c>
      <c r="BR14" s="76">
        <f t="shared" si="8"/>
        <v>0</v>
      </c>
      <c r="BS14" s="24"/>
      <c r="BT14" s="24"/>
      <c r="BU14" s="24"/>
      <c r="BV14" s="24"/>
      <c r="BW14" s="24"/>
      <c r="BX14" s="24"/>
      <c r="BY14" s="24"/>
      <c r="BZ14" s="24"/>
      <c r="CA14" s="24"/>
    </row>
    <row r="15" spans="1:79" s="6" customFormat="1" ht="9">
      <c r="A15" s="8">
        <v>10</v>
      </c>
      <c r="B15" s="12"/>
      <c r="C15" s="13"/>
      <c r="D15" s="9">
        <f>L36</f>
        <v>0</v>
      </c>
      <c r="E15" s="10" t="s">
        <v>2</v>
      </c>
      <c r="F15" s="11">
        <f>J36</f>
        <v>0</v>
      </c>
      <c r="G15" s="9">
        <f>L29</f>
        <v>0</v>
      </c>
      <c r="H15" s="10" t="s">
        <v>2</v>
      </c>
      <c r="I15" s="11">
        <f>J29</f>
        <v>0</v>
      </c>
      <c r="J15" s="9">
        <f>L22</f>
        <v>0</v>
      </c>
      <c r="K15" s="10" t="s">
        <v>2</v>
      </c>
      <c r="L15" s="11">
        <f>J22</f>
        <v>0</v>
      </c>
      <c r="M15" s="9">
        <f>AW46</f>
        <v>0</v>
      </c>
      <c r="N15" s="10" t="s">
        <v>2</v>
      </c>
      <c r="O15" s="11">
        <f>AU46</f>
        <v>0</v>
      </c>
      <c r="P15" s="9">
        <f>AW55</f>
        <v>0</v>
      </c>
      <c r="Q15" s="10" t="s">
        <v>2</v>
      </c>
      <c r="R15" s="11">
        <f>AU55</f>
        <v>0</v>
      </c>
      <c r="S15" s="9">
        <f>AW31</f>
        <v>0</v>
      </c>
      <c r="T15" s="10" t="s">
        <v>2</v>
      </c>
      <c r="U15" s="11">
        <f>AU31</f>
        <v>0</v>
      </c>
      <c r="V15" s="9">
        <f>AW40</f>
        <v>0</v>
      </c>
      <c r="W15" s="10" t="s">
        <v>2</v>
      </c>
      <c r="X15" s="11">
        <f>AU40</f>
        <v>0</v>
      </c>
      <c r="Y15" s="9">
        <f>AW25</f>
        <v>0</v>
      </c>
      <c r="Z15" s="10" t="s">
        <v>2</v>
      </c>
      <c r="AA15" s="11">
        <f>AU25</f>
        <v>0</v>
      </c>
      <c r="AB15" s="9">
        <f>L65</f>
        <v>0</v>
      </c>
      <c r="AC15" s="10" t="s">
        <v>2</v>
      </c>
      <c r="AD15" s="11">
        <f>J65</f>
        <v>0</v>
      </c>
      <c r="AE15" s="101"/>
      <c r="AF15" s="102"/>
      <c r="AG15" s="103"/>
      <c r="AH15" s="9">
        <f>J49</f>
        <v>0</v>
      </c>
      <c r="AI15" s="10" t="s">
        <v>2</v>
      </c>
      <c r="AJ15" s="11">
        <f>L49</f>
        <v>0</v>
      </c>
      <c r="AK15" s="9">
        <f>J56</f>
        <v>0</v>
      </c>
      <c r="AL15" s="10" t="s">
        <v>2</v>
      </c>
      <c r="AM15" s="10">
        <f>L56</f>
        <v>0</v>
      </c>
      <c r="AN15" s="31">
        <f>IF(D15&gt;F15,1,0)+IF(G15&gt;I15,1,0)+IF(J15&gt;L15,1,0)+IF(M15&gt;O15,1,0)+IF(P15&gt;R15,1,0)+IF(S15&gt;U15,1,0)+IF(V15&gt;X15,1,0)+IF(Y15&gt;AA15,1,0)+IF(AB15&gt;AD15,1,0)+IF(AH15&gt;AJ15,1,0)+IF(AK15&gt;AM15,1,0)</f>
        <v>0</v>
      </c>
      <c r="AO15" s="32" t="s">
        <v>2</v>
      </c>
      <c r="AP15" s="33">
        <f>IF(D15&lt;F15,1,0)+IF(I15&gt;G15,1,0)+IF(L15&gt;J15,1,0)+IF(O15&gt;M15,1,0)+IF(R15&gt;P15,1,0)+IF(U15&gt;S15,1,0)+IF(X15&gt;V15,1,0)+IF(AA15&gt;Y15,1,0)+IF(AD15&gt;AB15,1,0)+IF(AJ15&gt;AH15,1,0)+IF(AM15&gt;AK15,1,0)</f>
        <v>0</v>
      </c>
      <c r="AQ15" s="10">
        <f>D15+G15+J15+M15+P15+S15+V15+Y15+AB15+AH15+AK15</f>
        <v>0</v>
      </c>
      <c r="AR15" s="10" t="s">
        <v>2</v>
      </c>
      <c r="AS15" s="11">
        <f>I15+L15+O15+R15+U15+X15+AA15+AD15+F15+AJ15+AM15</f>
        <v>0</v>
      </c>
      <c r="AT15" s="10">
        <f t="shared" si="2"/>
        <v>0</v>
      </c>
      <c r="AU15" s="106">
        <f>IF(ISTEXT(B15),RANK(BM15,BM6:BM17,0),"")</f>
      </c>
      <c r="AV15" s="107"/>
      <c r="AW15" s="108"/>
      <c r="AX15" s="63">
        <f t="shared" si="3"/>
      </c>
      <c r="AY15" s="64" t="s">
        <v>85</v>
      </c>
      <c r="AZ15" s="23" t="str">
        <f t="shared" si="0"/>
        <v>-9999999</v>
      </c>
      <c r="BA15" s="23">
        <f>IF(AND(AZ15=AZ6,L36&gt;J36),1,0)</f>
        <v>0</v>
      </c>
      <c r="BB15" s="23">
        <f>IF(AND(AZ15=AZ7,L29&gt;J29),1,0)</f>
        <v>0</v>
      </c>
      <c r="BC15" s="23">
        <f>IF(AND(AZ15=AZ8,L22&gt;J22),1,0)</f>
        <v>0</v>
      </c>
      <c r="BD15" s="23">
        <f>IF(AND(AZ15=AZ9,AW46&gt;AU46),1,0)</f>
        <v>0</v>
      </c>
      <c r="BE15" s="23">
        <f>IF(AND(AZ15=AZ10,AW55&gt;AU55),1,0)</f>
        <v>0</v>
      </c>
      <c r="BF15" s="23">
        <f>IF(AND(AZ15=AZ11,AW31&gt;AU31),1,0)</f>
        <v>0</v>
      </c>
      <c r="BG15" s="23">
        <f>IF(AND(AZ15=AZ12,AW40&gt;AU40),1,0)</f>
        <v>0</v>
      </c>
      <c r="BH15" s="23">
        <f>IF(AND(AZ15=AZ13,AW25&gt;AU25),1,0)</f>
        <v>0</v>
      </c>
      <c r="BI15" s="23">
        <f>IF(AND(AZ15=AZ14,L65&gt;J65),1,0)</f>
        <v>0</v>
      </c>
      <c r="BJ15" s="23"/>
      <c r="BK15" s="23">
        <f>IF(AND(AZ15=AZ16,J49&gt;L49),1,0)</f>
        <v>0</v>
      </c>
      <c r="BL15" s="23">
        <f>IF(AND(AZ15=AZ17,J56&gt;L56),1,0)</f>
        <v>0</v>
      </c>
      <c r="BM15" s="23">
        <f t="shared" si="1"/>
        <v>-9999999</v>
      </c>
      <c r="BN15" s="76">
        <f t="shared" si="4"/>
        <v>0</v>
      </c>
      <c r="BO15" s="76">
        <f t="shared" si="5"/>
        <v>0</v>
      </c>
      <c r="BP15" s="76">
        <f t="shared" si="6"/>
        <v>0</v>
      </c>
      <c r="BQ15" s="76">
        <f t="shared" si="7"/>
        <v>0</v>
      </c>
      <c r="BR15" s="76">
        <f t="shared" si="8"/>
        <v>0</v>
      </c>
      <c r="BS15" s="24"/>
      <c r="BT15" s="24"/>
      <c r="BU15" s="24"/>
      <c r="BV15" s="24"/>
      <c r="BW15" s="24"/>
      <c r="BX15" s="24"/>
      <c r="BY15" s="24"/>
      <c r="BZ15" s="24"/>
      <c r="CA15" s="24"/>
    </row>
    <row r="16" spans="1:79" s="6" customFormat="1" ht="9">
      <c r="A16" s="8">
        <v>11</v>
      </c>
      <c r="B16" s="12"/>
      <c r="C16" s="13"/>
      <c r="D16" s="9">
        <f>L28</f>
        <v>0</v>
      </c>
      <c r="E16" s="10" t="s">
        <v>2</v>
      </c>
      <c r="F16" s="11">
        <f>J28</f>
        <v>0</v>
      </c>
      <c r="G16" s="9">
        <f>L21</f>
        <v>0</v>
      </c>
      <c r="H16" s="10" t="s">
        <v>2</v>
      </c>
      <c r="I16" s="11">
        <f>J21</f>
        <v>0</v>
      </c>
      <c r="J16" s="9">
        <f>AW30</f>
        <v>0</v>
      </c>
      <c r="K16" s="10" t="s">
        <v>2</v>
      </c>
      <c r="L16" s="11">
        <f>AU30</f>
        <v>0</v>
      </c>
      <c r="M16" s="9">
        <f>AW54</f>
        <v>0</v>
      </c>
      <c r="N16" s="10" t="s">
        <v>2</v>
      </c>
      <c r="O16" s="11">
        <f>AU54</f>
        <v>0</v>
      </c>
      <c r="P16" s="9">
        <f>AW47</f>
        <v>0</v>
      </c>
      <c r="Q16" s="10" t="s">
        <v>2</v>
      </c>
      <c r="R16" s="11">
        <f>AU47</f>
        <v>0</v>
      </c>
      <c r="S16" s="9">
        <f>AW39</f>
        <v>0</v>
      </c>
      <c r="T16" s="10" t="s">
        <v>2</v>
      </c>
      <c r="U16" s="11">
        <f>AU39</f>
        <v>0</v>
      </c>
      <c r="V16" s="9">
        <f>AW24</f>
        <v>0</v>
      </c>
      <c r="W16" s="10" t="s">
        <v>2</v>
      </c>
      <c r="X16" s="11">
        <f>AU24</f>
        <v>0</v>
      </c>
      <c r="Y16" s="9">
        <f>L64</f>
        <v>0</v>
      </c>
      <c r="Z16" s="10" t="s">
        <v>2</v>
      </c>
      <c r="AA16" s="11">
        <f>J64</f>
        <v>0</v>
      </c>
      <c r="AB16" s="9">
        <f>L57</f>
        <v>0</v>
      </c>
      <c r="AC16" s="10" t="s">
        <v>2</v>
      </c>
      <c r="AD16" s="11">
        <f>J57</f>
        <v>0</v>
      </c>
      <c r="AE16" s="9">
        <f>L49</f>
        <v>0</v>
      </c>
      <c r="AF16" s="10" t="s">
        <v>2</v>
      </c>
      <c r="AG16" s="11">
        <f>J49</f>
        <v>0</v>
      </c>
      <c r="AH16" s="101"/>
      <c r="AI16" s="102"/>
      <c r="AJ16" s="103"/>
      <c r="AK16" s="9">
        <f>J41</f>
        <v>0</v>
      </c>
      <c r="AL16" s="10" t="s">
        <v>2</v>
      </c>
      <c r="AM16" s="10">
        <f>L41</f>
        <v>0</v>
      </c>
      <c r="AN16" s="31">
        <f>IF(D16&gt;F16,1,0)+IF(G16&gt;I16,1,0)+IF(J16&gt;L16,1,0)+IF(M16&gt;O16,1,0)+IF(P16&gt;R16,1,0)+IF(S16&gt;U16,1,0)+IF(V16&gt;X16,1,0)+IF(Y16&gt;AA16,1,0)+IF(AB16&gt;AD16,1,0)+IF(AE16&gt;AG16,1,0)+IF(AK16&gt;AM16,1,0)</f>
        <v>0</v>
      </c>
      <c r="AO16" s="32" t="s">
        <v>2</v>
      </c>
      <c r="AP16" s="33">
        <f>IF(D16&lt;F16,1,0)+IF(I16&gt;G16,1,0)+IF(L16&gt;J16,1,0)+IF(O16&gt;M16,1,0)+IF(R16&gt;P16,1,0)+IF(U16&gt;S16,1,0)+IF(X16&gt;V16,1,0)+IF(AA16&gt;Y16,1,0)+IF(AD16&gt;AB16,1,0)+IF(AG16&gt;AE16,1,0)+IF(AM16&gt;AK16,1,0)</f>
        <v>0</v>
      </c>
      <c r="AQ16" s="10">
        <f>D16+G16+J16+M16+P16+S16+V16+Y16+AB16+AE16+AK16</f>
        <v>0</v>
      </c>
      <c r="AR16" s="10" t="s">
        <v>2</v>
      </c>
      <c r="AS16" s="11">
        <f>I16+L16+O16+R16+U16+X16+AA16+AD16+AG16+F16+AM16</f>
        <v>0</v>
      </c>
      <c r="AT16" s="10">
        <f t="shared" si="2"/>
        <v>0</v>
      </c>
      <c r="AU16" s="106">
        <f>IF(ISTEXT(B16),RANK(BM16,BM6:BM17,0),"")</f>
      </c>
      <c r="AV16" s="107"/>
      <c r="AW16" s="108"/>
      <c r="AX16" s="63">
        <f t="shared" si="3"/>
      </c>
      <c r="AY16" s="64" t="s">
        <v>85</v>
      </c>
      <c r="AZ16" s="23" t="str">
        <f t="shared" si="0"/>
        <v>-9999999</v>
      </c>
      <c r="BA16" s="23">
        <f>IF(AND(AZ16=AZ6,L28&gt;J28),1,0)</f>
        <v>0</v>
      </c>
      <c r="BB16" s="23">
        <f>IF(AND(AZ16=AZ7,L21&gt;J21),1,0)</f>
        <v>0</v>
      </c>
      <c r="BC16" s="23">
        <f>IF(AND(AZ16=AZ8,AW30&gt;AU30),1,0)</f>
        <v>0</v>
      </c>
      <c r="BD16" s="23">
        <f>IF(AND(AZ16=AZ9,AW54&gt;AU54),1,0)</f>
        <v>0</v>
      </c>
      <c r="BE16" s="23">
        <f>IF(AND(AZ16=AZ10,AW47&gt;AU47),1,0)</f>
        <v>0</v>
      </c>
      <c r="BF16" s="23">
        <f>IF(AND(AZ16=AZ11,AW39&gt;AU39),1,0)</f>
        <v>0</v>
      </c>
      <c r="BG16" s="23">
        <f>IF(AND(AZ16=AZ12,AW24&gt;AU24),1,0)</f>
        <v>0</v>
      </c>
      <c r="BH16" s="23">
        <f>IF(AND(AZ16=AZ13,L64&gt;J64),1,0)</f>
        <v>0</v>
      </c>
      <c r="BI16" s="23">
        <f>IF(AND(AZ16=AZ14,L57&gt;J57),1,0)</f>
        <v>0</v>
      </c>
      <c r="BJ16" s="23">
        <f>IF(AND(AZ16=AZ15,L49&gt;J49),1,0)</f>
        <v>0</v>
      </c>
      <c r="BK16" s="23"/>
      <c r="BL16" s="23">
        <f>IF(AND(AZ16=AZ17,J41&gt;L41),1,0)</f>
        <v>0</v>
      </c>
      <c r="BM16" s="23">
        <f t="shared" si="1"/>
        <v>-9999999</v>
      </c>
      <c r="BN16" s="76">
        <f t="shared" si="4"/>
        <v>0</v>
      </c>
      <c r="BO16" s="76">
        <f t="shared" si="5"/>
        <v>0</v>
      </c>
      <c r="BP16" s="76">
        <f t="shared" si="6"/>
        <v>0</v>
      </c>
      <c r="BQ16" s="76">
        <f t="shared" si="7"/>
        <v>0</v>
      </c>
      <c r="BR16" s="76">
        <f t="shared" si="8"/>
        <v>0</v>
      </c>
      <c r="BS16" s="24"/>
      <c r="BT16" s="24"/>
      <c r="BU16" s="24"/>
      <c r="BV16" s="24"/>
      <c r="BW16" s="24"/>
      <c r="BX16" s="24"/>
      <c r="BY16" s="24"/>
      <c r="BZ16" s="24"/>
      <c r="CA16" s="24"/>
    </row>
    <row r="17" spans="1:79" s="6" customFormat="1" ht="9">
      <c r="A17" s="8">
        <v>12</v>
      </c>
      <c r="B17" s="12"/>
      <c r="C17" s="13"/>
      <c r="D17" s="9">
        <f>L20</f>
        <v>0</v>
      </c>
      <c r="E17" s="10" t="s">
        <v>2</v>
      </c>
      <c r="F17" s="11">
        <f>J20</f>
        <v>0</v>
      </c>
      <c r="G17" s="9">
        <f>AW45</f>
        <v>0</v>
      </c>
      <c r="H17" s="10" t="s">
        <v>2</v>
      </c>
      <c r="I17" s="11">
        <f>AU45</f>
        <v>0</v>
      </c>
      <c r="J17" s="9">
        <f>AW53</f>
        <v>0</v>
      </c>
      <c r="K17" s="10" t="s">
        <v>2</v>
      </c>
      <c r="L17" s="11">
        <f>AU53</f>
        <v>0</v>
      </c>
      <c r="M17" s="9">
        <f>L63</f>
        <v>0</v>
      </c>
      <c r="N17" s="10" t="s">
        <v>2</v>
      </c>
      <c r="O17" s="11">
        <f>J63</f>
        <v>0</v>
      </c>
      <c r="P17" s="9">
        <f>L48</f>
        <v>0</v>
      </c>
      <c r="Q17" s="10" t="s">
        <v>2</v>
      </c>
      <c r="R17" s="11">
        <f>J48</f>
        <v>0</v>
      </c>
      <c r="S17" s="9">
        <f>L33</f>
        <v>0</v>
      </c>
      <c r="T17" s="10" t="s">
        <v>2</v>
      </c>
      <c r="U17" s="11">
        <f>J33</f>
        <v>0</v>
      </c>
      <c r="V17" s="9">
        <f>AW32</f>
        <v>0</v>
      </c>
      <c r="W17" s="10" t="s">
        <v>2</v>
      </c>
      <c r="X17" s="11">
        <f>AU32</f>
        <v>0</v>
      </c>
      <c r="Y17" s="9">
        <f>AW41</f>
        <v>0</v>
      </c>
      <c r="Z17" s="10" t="s">
        <v>2</v>
      </c>
      <c r="AA17" s="11">
        <f>AU41</f>
        <v>0</v>
      </c>
      <c r="AB17" s="9">
        <f>AW23</f>
        <v>0</v>
      </c>
      <c r="AC17" s="10" t="s">
        <v>2</v>
      </c>
      <c r="AD17" s="11">
        <f>AU23</f>
        <v>0</v>
      </c>
      <c r="AE17" s="9">
        <f>L56</f>
        <v>0</v>
      </c>
      <c r="AF17" s="10" t="s">
        <v>2</v>
      </c>
      <c r="AG17" s="11">
        <f>J56</f>
        <v>0</v>
      </c>
      <c r="AH17" s="9">
        <f>L41</f>
        <v>0</v>
      </c>
      <c r="AI17" s="10" t="s">
        <v>2</v>
      </c>
      <c r="AJ17" s="11">
        <f>J41</f>
        <v>0</v>
      </c>
      <c r="AK17" s="101"/>
      <c r="AL17" s="102"/>
      <c r="AM17" s="102"/>
      <c r="AN17" s="31">
        <f>IF(D17&gt;F17,1,0)+IF(G17&gt;I17,1,0)+IF(J17&gt;L17,1,0)+IF(M17&gt;O17,1,0)+IF(P17&gt;R17,1,0)+IF(S17&gt;U17,1,0)+IF(V17&gt;X17,1,0)+IF(Y17&gt;AA17,1,0)+IF(AB17&gt;AD17,1,0)+IF(AE17&gt;AG17,1,0)+IF(AH17&gt;AJ17,1,0)</f>
        <v>0</v>
      </c>
      <c r="AO17" s="32" t="s">
        <v>2</v>
      </c>
      <c r="AP17" s="33">
        <f>IF(D17&lt;F17,1,0)+IF(I17&gt;G17,1,0)+IF(L17&gt;J17,1,0)+IF(O17&gt;M17,1,0)+IF(R17&gt;P17,1,0)+IF(U17&gt;S17,1,0)+IF(X17&gt;V17,1,0)+IF(AA17&gt;Y17,1,0)+IF(AD17&gt;AB17,1,0)+IF(AG17&gt;AE17,1,0)+IF(AJ17&gt;AH17,1,0)</f>
        <v>0</v>
      </c>
      <c r="AQ17" s="10">
        <f>D17+G17+J17+M17+P17+S17+V17+Y17+AB17+AE17+AH17</f>
        <v>0</v>
      </c>
      <c r="AR17" s="10" t="s">
        <v>2</v>
      </c>
      <c r="AS17" s="11">
        <f>I17+L17+O17+R17+U17+X17+AA17+AD17+AG17+AJ17+F17</f>
        <v>0</v>
      </c>
      <c r="AT17" s="10">
        <f t="shared" si="2"/>
        <v>0</v>
      </c>
      <c r="AU17" s="106">
        <f>IF(ISTEXT(B17),RANK(BM17,BM6:BM17,0),"")</f>
      </c>
      <c r="AV17" s="107"/>
      <c r="AW17" s="108"/>
      <c r="AX17" s="63">
        <f t="shared" si="3"/>
      </c>
      <c r="AY17" s="64" t="s">
        <v>85</v>
      </c>
      <c r="AZ17" s="23" t="str">
        <f t="shared" si="0"/>
        <v>-9999999</v>
      </c>
      <c r="BA17" s="23">
        <f>IF(AND(AZ17=AZ6,L20&gt;J20),1,0)</f>
        <v>0</v>
      </c>
      <c r="BB17" s="23">
        <f>IF(AND(AZ17=AZ7,AW45&gt;AU45),1,0)</f>
        <v>0</v>
      </c>
      <c r="BC17" s="23">
        <f>IF(AND(AZ17=AZ8,AW53&gt;AU53),1,0)</f>
        <v>0</v>
      </c>
      <c r="BD17" s="23">
        <f>IF(AND(AZ17=AZ9,L63&gt;J63),1,0)</f>
        <v>0</v>
      </c>
      <c r="BE17" s="23">
        <f>IF(AND(AZ17=AZ10,L48&gt;J48),1,0)</f>
        <v>0</v>
      </c>
      <c r="BF17" s="23">
        <f>IF(AND(AZ17=AZ11,L33&gt;J33),1,0)</f>
        <v>0</v>
      </c>
      <c r="BG17" s="23">
        <f>IF(AND(AZ17=AZ12,AW32&gt;AU32),1,0)</f>
        <v>0</v>
      </c>
      <c r="BH17" s="23">
        <f>IF(AND(AZ17=AZ13,AW41&gt;AU41),1,0)</f>
        <v>0</v>
      </c>
      <c r="BI17" s="23">
        <f>IF(AND(AZ17=AZ14,AW23&gt;AU23),1,0)</f>
        <v>0</v>
      </c>
      <c r="BJ17" s="23">
        <f>IF(AND(AZ17=AZ15,L56&gt;J56),1,0)</f>
        <v>0</v>
      </c>
      <c r="BK17" s="23">
        <f>IF(AND(AZ17=AZ16,L41&gt;J41),1,0)</f>
        <v>0</v>
      </c>
      <c r="BL17" s="23"/>
      <c r="BM17" s="23">
        <f t="shared" si="1"/>
        <v>-9999999</v>
      </c>
      <c r="BN17" s="76">
        <f t="shared" si="4"/>
        <v>0</v>
      </c>
      <c r="BO17" s="76">
        <f t="shared" si="5"/>
        <v>0</v>
      </c>
      <c r="BP17" s="76">
        <f t="shared" si="6"/>
        <v>0</v>
      </c>
      <c r="BQ17" s="76">
        <f t="shared" si="7"/>
        <v>0</v>
      </c>
      <c r="BR17" s="76">
        <f t="shared" si="8"/>
        <v>0</v>
      </c>
      <c r="BS17" s="24"/>
      <c r="BT17" s="24"/>
      <c r="BU17" s="24"/>
      <c r="BV17" s="24"/>
      <c r="BW17" s="24"/>
      <c r="BX17" s="24"/>
      <c r="BY17" s="24"/>
      <c r="BZ17" s="24"/>
      <c r="CA17" s="24"/>
    </row>
    <row r="18" spans="1:79" s="37" customFormat="1" ht="6.75" customHeight="1">
      <c r="A18" s="34"/>
      <c r="B18" s="35"/>
      <c r="C18" s="35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6"/>
      <c r="AO18" s="36"/>
      <c r="AP18" s="36"/>
      <c r="AQ18" s="34"/>
      <c r="AR18" s="34"/>
      <c r="AS18" s="34"/>
      <c r="AT18" s="34"/>
      <c r="AU18" s="36"/>
      <c r="AV18" s="36"/>
      <c r="AW18" s="36"/>
      <c r="AX18" s="36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</row>
    <row r="19" spans="1:79" s="40" customFormat="1" ht="12.75">
      <c r="A19" s="91" t="s">
        <v>6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3"/>
      <c r="R19" s="38"/>
      <c r="S19" s="91" t="s">
        <v>8</v>
      </c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3"/>
      <c r="AX19" s="62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</row>
    <row r="20" spans="1:79" s="40" customFormat="1" ht="12.75">
      <c r="A20" s="104">
        <f aca="true" t="shared" si="9" ref="A20:A25">IF(ISTEXT(B6),B6,"")</f>
      </c>
      <c r="B20" s="104"/>
      <c r="C20" s="87">
        <f>IF(ISTEXT(B17),B17,"")</f>
      </c>
      <c r="D20" s="88"/>
      <c r="E20" s="88"/>
      <c r="F20" s="88"/>
      <c r="G20" s="88"/>
      <c r="H20" s="88"/>
      <c r="I20" s="89"/>
      <c r="J20" s="41"/>
      <c r="K20" s="42" t="s">
        <v>2</v>
      </c>
      <c r="L20" s="43"/>
      <c r="O20" s="80" t="s">
        <v>16</v>
      </c>
      <c r="P20" s="81"/>
      <c r="Q20" s="82"/>
      <c r="S20" s="80" t="s">
        <v>52</v>
      </c>
      <c r="T20" s="81"/>
      <c r="U20" s="82"/>
      <c r="X20" s="87">
        <f>IF(ISTEXT(B6),B6,"")</f>
      </c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9"/>
      <c r="AJ20" s="87">
        <f>IF(ISTEXT(B11),B11,"")</f>
      </c>
      <c r="AK20" s="88"/>
      <c r="AL20" s="88"/>
      <c r="AM20" s="88"/>
      <c r="AN20" s="88"/>
      <c r="AO20" s="88"/>
      <c r="AP20" s="88"/>
      <c r="AQ20" s="88"/>
      <c r="AR20" s="88"/>
      <c r="AS20" s="88"/>
      <c r="AT20" s="89"/>
      <c r="AU20" s="41"/>
      <c r="AV20" s="42" t="s">
        <v>2</v>
      </c>
      <c r="AW20" s="46"/>
      <c r="AX20" s="51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</row>
    <row r="21" spans="1:79" s="40" customFormat="1" ht="12.75">
      <c r="A21" s="90">
        <f t="shared" si="9"/>
      </c>
      <c r="B21" s="90"/>
      <c r="C21" s="87">
        <f>IF(ISTEXT(B16),B16,"")</f>
      </c>
      <c r="D21" s="88"/>
      <c r="E21" s="88"/>
      <c r="F21" s="88"/>
      <c r="G21" s="88"/>
      <c r="H21" s="88"/>
      <c r="I21" s="89"/>
      <c r="J21" s="47"/>
      <c r="K21" s="48" t="s">
        <v>2</v>
      </c>
      <c r="L21" s="49"/>
      <c r="O21" s="80" t="s">
        <v>17</v>
      </c>
      <c r="P21" s="81"/>
      <c r="Q21" s="82"/>
      <c r="S21" s="80" t="s">
        <v>53</v>
      </c>
      <c r="T21" s="81"/>
      <c r="U21" s="82"/>
      <c r="X21" s="87">
        <f>IF(ISTEXT(B7),B7,"")</f>
      </c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9"/>
      <c r="AJ21" s="87">
        <f>IF(ISTEXT(B10),B10,"")</f>
      </c>
      <c r="AK21" s="88"/>
      <c r="AL21" s="88"/>
      <c r="AM21" s="88"/>
      <c r="AN21" s="88"/>
      <c r="AO21" s="88"/>
      <c r="AP21" s="88"/>
      <c r="AQ21" s="88"/>
      <c r="AR21" s="88"/>
      <c r="AS21" s="88"/>
      <c r="AT21" s="89"/>
      <c r="AU21" s="47"/>
      <c r="AV21" s="48" t="s">
        <v>2</v>
      </c>
      <c r="AW21" s="49"/>
      <c r="AX21" s="51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</row>
    <row r="22" spans="1:79" s="40" customFormat="1" ht="12.75">
      <c r="A22" s="90">
        <f t="shared" si="9"/>
      </c>
      <c r="B22" s="90"/>
      <c r="C22" s="87">
        <f>IF(ISTEXT(B15),B15,"")</f>
      </c>
      <c r="D22" s="88"/>
      <c r="E22" s="88"/>
      <c r="F22" s="88"/>
      <c r="G22" s="88"/>
      <c r="H22" s="88"/>
      <c r="I22" s="89"/>
      <c r="J22" s="47"/>
      <c r="K22" s="48" t="s">
        <v>2</v>
      </c>
      <c r="L22" s="49"/>
      <c r="O22" s="80" t="s">
        <v>18</v>
      </c>
      <c r="P22" s="81"/>
      <c r="Q22" s="82"/>
      <c r="S22" s="80" t="s">
        <v>62</v>
      </c>
      <c r="T22" s="81"/>
      <c r="U22" s="82"/>
      <c r="X22" s="87">
        <f>IF(ISTEXT(B8),B8,"")</f>
      </c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9"/>
      <c r="AJ22" s="87">
        <f>IF(ISTEXT(B9),B9,"")</f>
      </c>
      <c r="AK22" s="88"/>
      <c r="AL22" s="88"/>
      <c r="AM22" s="88"/>
      <c r="AN22" s="88"/>
      <c r="AO22" s="88"/>
      <c r="AP22" s="88"/>
      <c r="AQ22" s="88"/>
      <c r="AR22" s="88"/>
      <c r="AS22" s="88"/>
      <c r="AT22" s="89"/>
      <c r="AU22" s="47"/>
      <c r="AV22" s="48" t="s">
        <v>2</v>
      </c>
      <c r="AW22" s="49"/>
      <c r="AX22" s="51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</row>
    <row r="23" spans="1:79" s="40" customFormat="1" ht="12.75">
      <c r="A23" s="90">
        <f t="shared" si="9"/>
      </c>
      <c r="B23" s="90"/>
      <c r="C23" s="87">
        <f>IF(ISTEXT(B14),B14,"")</f>
      </c>
      <c r="D23" s="88"/>
      <c r="E23" s="88"/>
      <c r="F23" s="88"/>
      <c r="G23" s="88"/>
      <c r="H23" s="88"/>
      <c r="I23" s="89"/>
      <c r="J23" s="47"/>
      <c r="K23" s="48" t="s">
        <v>2</v>
      </c>
      <c r="L23" s="49"/>
      <c r="O23" s="80" t="s">
        <v>21</v>
      </c>
      <c r="P23" s="81"/>
      <c r="Q23" s="82"/>
      <c r="S23" s="105" t="s">
        <v>54</v>
      </c>
      <c r="T23" s="81"/>
      <c r="U23" s="82"/>
      <c r="X23" s="87">
        <f>IF(ISTEXT(B14),B14,"")</f>
      </c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9"/>
      <c r="AJ23" s="87">
        <f>IF(ISTEXT(B17),B17,"")</f>
      </c>
      <c r="AK23" s="88"/>
      <c r="AL23" s="88"/>
      <c r="AM23" s="88"/>
      <c r="AN23" s="88"/>
      <c r="AO23" s="88"/>
      <c r="AP23" s="88"/>
      <c r="AQ23" s="88"/>
      <c r="AR23" s="88"/>
      <c r="AS23" s="88"/>
      <c r="AT23" s="89"/>
      <c r="AU23" s="47"/>
      <c r="AV23" s="48" t="s">
        <v>2</v>
      </c>
      <c r="AW23" s="49"/>
      <c r="AX23" s="51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</row>
    <row r="24" spans="1:79" s="40" customFormat="1" ht="12.75">
      <c r="A24" s="90">
        <f t="shared" si="9"/>
      </c>
      <c r="B24" s="90"/>
      <c r="C24" s="87">
        <f>IF(ISTEXT(B13),B13,"")</f>
      </c>
      <c r="D24" s="88"/>
      <c r="E24" s="88"/>
      <c r="F24" s="88"/>
      <c r="G24" s="88"/>
      <c r="H24" s="88"/>
      <c r="I24" s="89"/>
      <c r="J24" s="47"/>
      <c r="K24" s="48" t="s">
        <v>2</v>
      </c>
      <c r="L24" s="49"/>
      <c r="O24" s="80" t="s">
        <v>19</v>
      </c>
      <c r="P24" s="81"/>
      <c r="Q24" s="82"/>
      <c r="S24" s="80" t="s">
        <v>55</v>
      </c>
      <c r="T24" s="81"/>
      <c r="U24" s="82"/>
      <c r="X24" s="87">
        <f>IF(ISTEXT(B12),B12,"")</f>
      </c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9"/>
      <c r="AJ24" s="87">
        <f>IF(ISTEXT(B16),B16,"")</f>
      </c>
      <c r="AK24" s="88"/>
      <c r="AL24" s="88"/>
      <c r="AM24" s="88"/>
      <c r="AN24" s="88"/>
      <c r="AO24" s="88"/>
      <c r="AP24" s="88"/>
      <c r="AQ24" s="88"/>
      <c r="AR24" s="88"/>
      <c r="AS24" s="88"/>
      <c r="AT24" s="89"/>
      <c r="AU24" s="47"/>
      <c r="AV24" s="48" t="s">
        <v>2</v>
      </c>
      <c r="AW24" s="49"/>
      <c r="AX24" s="51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</row>
    <row r="25" spans="1:79" s="40" customFormat="1" ht="12.75">
      <c r="A25" s="90">
        <f t="shared" si="9"/>
      </c>
      <c r="B25" s="90"/>
      <c r="C25" s="87">
        <f>IF(ISTEXT(B12),B12,"")</f>
      </c>
      <c r="D25" s="88"/>
      <c r="E25" s="88"/>
      <c r="F25" s="88"/>
      <c r="G25" s="88"/>
      <c r="H25" s="88"/>
      <c r="I25" s="89"/>
      <c r="J25" s="47"/>
      <c r="K25" s="48" t="s">
        <v>2</v>
      </c>
      <c r="L25" s="49"/>
      <c r="O25" s="84" t="s">
        <v>20</v>
      </c>
      <c r="P25" s="85"/>
      <c r="Q25" s="86"/>
      <c r="S25" s="84" t="s">
        <v>56</v>
      </c>
      <c r="T25" s="85"/>
      <c r="U25" s="86"/>
      <c r="X25" s="87">
        <f>IF(ISTEXT(B13),B13,"")</f>
      </c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9"/>
      <c r="AJ25" s="87">
        <f>IF(ISTEXT(B15),B15,"")</f>
      </c>
      <c r="AK25" s="88"/>
      <c r="AL25" s="88"/>
      <c r="AM25" s="88"/>
      <c r="AN25" s="88"/>
      <c r="AO25" s="88"/>
      <c r="AP25" s="88"/>
      <c r="AQ25" s="88"/>
      <c r="AR25" s="88"/>
      <c r="AS25" s="88"/>
      <c r="AT25" s="89"/>
      <c r="AU25" s="47"/>
      <c r="AV25" s="48" t="s">
        <v>2</v>
      </c>
      <c r="AW25" s="49"/>
      <c r="AX25" s="51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</row>
    <row r="26" spans="1:79" s="40" customFormat="1" ht="6.75" customHeight="1">
      <c r="A26" s="50"/>
      <c r="B26" s="50"/>
      <c r="C26" s="45"/>
      <c r="D26" s="45"/>
      <c r="E26" s="45"/>
      <c r="F26" s="45"/>
      <c r="G26" s="45"/>
      <c r="H26" s="45"/>
      <c r="I26" s="45"/>
      <c r="J26" s="51"/>
      <c r="K26" s="51"/>
      <c r="L26" s="51"/>
      <c r="O26" s="52"/>
      <c r="P26" s="44"/>
      <c r="Q26" s="44"/>
      <c r="S26" s="52"/>
      <c r="T26" s="44"/>
      <c r="U26" s="44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51"/>
      <c r="AV26" s="51"/>
      <c r="AW26" s="51"/>
      <c r="AX26" s="51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</row>
    <row r="27" spans="1:79" s="40" customFormat="1" ht="12.75">
      <c r="A27" s="91" t="s">
        <v>7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3"/>
      <c r="R27" s="38"/>
      <c r="S27" s="91" t="s">
        <v>9</v>
      </c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3"/>
      <c r="AX27" s="62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</row>
    <row r="28" spans="1:79" s="40" customFormat="1" ht="12.75">
      <c r="A28" s="90">
        <f aca="true" t="shared" si="10" ref="A28:A33">IF(ISTEXT(B6),B6,"")</f>
      </c>
      <c r="B28" s="90"/>
      <c r="C28" s="87">
        <f>IF(ISTEXT(B16),B16,"")</f>
      </c>
      <c r="D28" s="88"/>
      <c r="E28" s="88"/>
      <c r="F28" s="88"/>
      <c r="G28" s="88"/>
      <c r="H28" s="88"/>
      <c r="I28" s="89"/>
      <c r="J28" s="47"/>
      <c r="K28" s="48" t="s">
        <v>2</v>
      </c>
      <c r="L28" s="49"/>
      <c r="O28" s="94" t="s">
        <v>22</v>
      </c>
      <c r="P28" s="69"/>
      <c r="Q28" s="70"/>
      <c r="S28" s="94" t="s">
        <v>57</v>
      </c>
      <c r="T28" s="69"/>
      <c r="U28" s="70"/>
      <c r="X28" s="87">
        <f>IF(ISTEXT(B6),B6,"")</f>
      </c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9"/>
      <c r="AJ28" s="87">
        <f>IF(ISTEXT(B10),B10,"")</f>
      </c>
      <c r="AK28" s="88"/>
      <c r="AL28" s="88"/>
      <c r="AM28" s="88"/>
      <c r="AN28" s="88"/>
      <c r="AO28" s="88"/>
      <c r="AP28" s="88"/>
      <c r="AQ28" s="88"/>
      <c r="AR28" s="88"/>
      <c r="AS28" s="88"/>
      <c r="AT28" s="89"/>
      <c r="AU28" s="47"/>
      <c r="AV28" s="48" t="s">
        <v>2</v>
      </c>
      <c r="AW28" s="49"/>
      <c r="AX28" s="51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</row>
    <row r="29" spans="1:79" s="40" customFormat="1" ht="12.75">
      <c r="A29" s="90">
        <f t="shared" si="10"/>
      </c>
      <c r="B29" s="90"/>
      <c r="C29" s="87">
        <f>IF(ISTEXT(B15),B15,"")</f>
      </c>
      <c r="D29" s="88"/>
      <c r="E29" s="88"/>
      <c r="F29" s="88"/>
      <c r="G29" s="88"/>
      <c r="H29" s="88"/>
      <c r="I29" s="89"/>
      <c r="J29" s="47"/>
      <c r="K29" s="48" t="s">
        <v>2</v>
      </c>
      <c r="L29" s="49"/>
      <c r="O29" s="80" t="s">
        <v>23</v>
      </c>
      <c r="P29" s="81"/>
      <c r="Q29" s="82"/>
      <c r="S29" s="80" t="s">
        <v>63</v>
      </c>
      <c r="T29" s="81"/>
      <c r="U29" s="82"/>
      <c r="X29" s="87">
        <f>IF(ISTEXT(B7),B7,"")</f>
      </c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9"/>
      <c r="AJ29" s="87">
        <f>IF(ISTEXT(B9),B9,"")</f>
      </c>
      <c r="AK29" s="88"/>
      <c r="AL29" s="88"/>
      <c r="AM29" s="88"/>
      <c r="AN29" s="88"/>
      <c r="AO29" s="88"/>
      <c r="AP29" s="88"/>
      <c r="AQ29" s="88"/>
      <c r="AR29" s="88"/>
      <c r="AS29" s="88"/>
      <c r="AT29" s="89"/>
      <c r="AU29" s="47"/>
      <c r="AV29" s="48" t="s">
        <v>2</v>
      </c>
      <c r="AW29" s="49"/>
      <c r="AX29" s="51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</row>
    <row r="30" spans="1:79" s="40" customFormat="1" ht="12.75">
      <c r="A30" s="90">
        <f t="shared" si="10"/>
      </c>
      <c r="B30" s="90"/>
      <c r="C30" s="87">
        <f>IF(ISTEXT(B14),B14,"")</f>
      </c>
      <c r="D30" s="88"/>
      <c r="E30" s="88"/>
      <c r="F30" s="88"/>
      <c r="G30" s="88"/>
      <c r="H30" s="88"/>
      <c r="I30" s="89"/>
      <c r="J30" s="47"/>
      <c r="K30" s="48" t="s">
        <v>2</v>
      </c>
      <c r="L30" s="49"/>
      <c r="O30" s="80" t="s">
        <v>24</v>
      </c>
      <c r="P30" s="81"/>
      <c r="Q30" s="82"/>
      <c r="S30" s="80" t="s">
        <v>58</v>
      </c>
      <c r="T30" s="81"/>
      <c r="U30" s="82"/>
      <c r="X30" s="87">
        <f>IF(ISTEXT(B8),B8,"")</f>
      </c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9"/>
      <c r="AJ30" s="87">
        <f>IF(ISTEXT(B16),B16,"")</f>
      </c>
      <c r="AK30" s="88"/>
      <c r="AL30" s="88"/>
      <c r="AM30" s="88"/>
      <c r="AN30" s="88"/>
      <c r="AO30" s="88"/>
      <c r="AP30" s="88"/>
      <c r="AQ30" s="88"/>
      <c r="AR30" s="88"/>
      <c r="AS30" s="88"/>
      <c r="AT30" s="89"/>
      <c r="AU30" s="47"/>
      <c r="AV30" s="48" t="s">
        <v>2</v>
      </c>
      <c r="AW30" s="49"/>
      <c r="AX30" s="51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</row>
    <row r="31" spans="1:79" s="40" customFormat="1" ht="12.75">
      <c r="A31" s="90">
        <f t="shared" si="10"/>
      </c>
      <c r="B31" s="90"/>
      <c r="C31" s="87">
        <f>IF(ISTEXT(B13),B13,"")</f>
      </c>
      <c r="D31" s="88"/>
      <c r="E31" s="88"/>
      <c r="F31" s="88"/>
      <c r="G31" s="88"/>
      <c r="H31" s="88"/>
      <c r="I31" s="89"/>
      <c r="J31" s="47"/>
      <c r="K31" s="48" t="s">
        <v>2</v>
      </c>
      <c r="L31" s="49"/>
      <c r="O31" s="80" t="s">
        <v>27</v>
      </c>
      <c r="P31" s="81"/>
      <c r="Q31" s="82"/>
      <c r="S31" s="80" t="s">
        <v>59</v>
      </c>
      <c r="T31" s="81"/>
      <c r="U31" s="82"/>
      <c r="X31" s="87">
        <f>IF(ISTEXT(B11),B11,"")</f>
      </c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9"/>
      <c r="AJ31" s="87">
        <f>IF(ISTEXT(B15),B15,"")</f>
      </c>
      <c r="AK31" s="88"/>
      <c r="AL31" s="88"/>
      <c r="AM31" s="88"/>
      <c r="AN31" s="88"/>
      <c r="AO31" s="88"/>
      <c r="AP31" s="88"/>
      <c r="AQ31" s="88"/>
      <c r="AR31" s="88"/>
      <c r="AS31" s="88"/>
      <c r="AT31" s="89"/>
      <c r="AU31" s="47"/>
      <c r="AV31" s="48" t="s">
        <v>2</v>
      </c>
      <c r="AW31" s="49"/>
      <c r="AX31" s="51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</row>
    <row r="32" spans="1:79" s="40" customFormat="1" ht="12.75">
      <c r="A32" s="90">
        <f t="shared" si="10"/>
      </c>
      <c r="B32" s="90"/>
      <c r="C32" s="87">
        <f>IF(ISTEXT(B12),B12,"")</f>
      </c>
      <c r="D32" s="88"/>
      <c r="E32" s="88"/>
      <c r="F32" s="88"/>
      <c r="G32" s="88"/>
      <c r="H32" s="88"/>
      <c r="I32" s="89"/>
      <c r="J32" s="47"/>
      <c r="K32" s="48" t="s">
        <v>2</v>
      </c>
      <c r="L32" s="49"/>
      <c r="O32" s="80" t="s">
        <v>25</v>
      </c>
      <c r="P32" s="81"/>
      <c r="Q32" s="82"/>
      <c r="S32" s="80" t="s">
        <v>60</v>
      </c>
      <c r="T32" s="81"/>
      <c r="U32" s="82"/>
      <c r="X32" s="87">
        <f>IF(ISTEXT(B12),B12,"")</f>
      </c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9"/>
      <c r="AJ32" s="87">
        <f>IF(ISTEXT(B17),B17,"")</f>
      </c>
      <c r="AK32" s="88"/>
      <c r="AL32" s="88"/>
      <c r="AM32" s="88"/>
      <c r="AN32" s="88"/>
      <c r="AO32" s="88"/>
      <c r="AP32" s="88"/>
      <c r="AQ32" s="88"/>
      <c r="AR32" s="88"/>
      <c r="AS32" s="88"/>
      <c r="AT32" s="89"/>
      <c r="AU32" s="47"/>
      <c r="AV32" s="48" t="s">
        <v>2</v>
      </c>
      <c r="AW32" s="49"/>
      <c r="AX32" s="51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</row>
    <row r="33" spans="1:79" s="40" customFormat="1" ht="12.75">
      <c r="A33" s="90">
        <f t="shared" si="10"/>
      </c>
      <c r="B33" s="90"/>
      <c r="C33" s="87">
        <f>IF(ISTEXT(B17),B17,"")</f>
      </c>
      <c r="D33" s="88"/>
      <c r="E33" s="88"/>
      <c r="F33" s="88"/>
      <c r="G33" s="88"/>
      <c r="H33" s="88"/>
      <c r="I33" s="89"/>
      <c r="J33" s="47"/>
      <c r="K33" s="48" t="s">
        <v>2</v>
      </c>
      <c r="L33" s="49"/>
      <c r="O33" s="84" t="s">
        <v>26</v>
      </c>
      <c r="P33" s="85"/>
      <c r="Q33" s="86"/>
      <c r="S33" s="84" t="s">
        <v>61</v>
      </c>
      <c r="T33" s="85"/>
      <c r="U33" s="86"/>
      <c r="X33" s="87">
        <f>IF(ISTEXT(B13),B13,"")</f>
      </c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9"/>
      <c r="AJ33" s="87">
        <f>IF(ISTEXT(B14),B14,"")</f>
      </c>
      <c r="AK33" s="88"/>
      <c r="AL33" s="88"/>
      <c r="AM33" s="88"/>
      <c r="AN33" s="88"/>
      <c r="AO33" s="88"/>
      <c r="AP33" s="88"/>
      <c r="AQ33" s="88"/>
      <c r="AR33" s="88"/>
      <c r="AS33" s="88"/>
      <c r="AT33" s="89"/>
      <c r="AU33" s="47"/>
      <c r="AV33" s="48" t="s">
        <v>2</v>
      </c>
      <c r="AW33" s="49"/>
      <c r="AX33" s="51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</row>
    <row r="34" spans="1:79" s="40" customFormat="1" ht="6.75" customHeight="1">
      <c r="A34" s="50"/>
      <c r="B34" s="50"/>
      <c r="C34" s="45"/>
      <c r="D34" s="45"/>
      <c r="E34" s="45"/>
      <c r="F34" s="45"/>
      <c r="G34" s="45"/>
      <c r="H34" s="45"/>
      <c r="I34" s="45"/>
      <c r="J34" s="51"/>
      <c r="K34" s="51"/>
      <c r="L34" s="51"/>
      <c r="O34" s="52"/>
      <c r="P34" s="44"/>
      <c r="Q34" s="44"/>
      <c r="S34" s="52"/>
      <c r="T34" s="44"/>
      <c r="U34" s="44"/>
      <c r="X34" s="45"/>
      <c r="Y34" s="45"/>
      <c r="Z34" s="45"/>
      <c r="AA34" s="45"/>
      <c r="AB34" s="60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51"/>
      <c r="AV34" s="51"/>
      <c r="AW34" s="51"/>
      <c r="AX34" s="51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</row>
    <row r="35" spans="1:79" s="40" customFormat="1" ht="12.75">
      <c r="A35" s="91" t="s">
        <v>10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3"/>
      <c r="R35" s="38"/>
      <c r="S35" s="91" t="s">
        <v>11</v>
      </c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3"/>
      <c r="AX35" s="62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</row>
    <row r="36" spans="1:79" s="40" customFormat="1" ht="12.75">
      <c r="A36" s="90">
        <f>IF(ISTEXT(B6),B6,"")</f>
      </c>
      <c r="B36" s="90"/>
      <c r="C36" s="87">
        <f>IF(ISTEXT(B15),B15,"")</f>
      </c>
      <c r="D36" s="88"/>
      <c r="E36" s="88"/>
      <c r="F36" s="88"/>
      <c r="G36" s="88"/>
      <c r="H36" s="88"/>
      <c r="I36" s="89"/>
      <c r="J36" s="47"/>
      <c r="K36" s="48" t="s">
        <v>2</v>
      </c>
      <c r="L36" s="59"/>
      <c r="M36" s="54"/>
      <c r="N36" s="53"/>
      <c r="O36" s="94" t="s">
        <v>28</v>
      </c>
      <c r="P36" s="69"/>
      <c r="Q36" s="70"/>
      <c r="S36" s="94" t="s">
        <v>69</v>
      </c>
      <c r="T36" s="69"/>
      <c r="U36" s="70"/>
      <c r="X36" s="87">
        <f>IF(ISTEXT(B6),B6,"")</f>
      </c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9"/>
      <c r="AJ36" s="87">
        <f>IF(ISTEXT(B9),B9,"")</f>
      </c>
      <c r="AK36" s="88"/>
      <c r="AL36" s="88"/>
      <c r="AM36" s="88"/>
      <c r="AN36" s="88"/>
      <c r="AO36" s="88"/>
      <c r="AP36" s="88"/>
      <c r="AQ36" s="88"/>
      <c r="AR36" s="88"/>
      <c r="AS36" s="88"/>
      <c r="AT36" s="89"/>
      <c r="AU36" s="47"/>
      <c r="AV36" s="48" t="s">
        <v>2</v>
      </c>
      <c r="AW36" s="49"/>
      <c r="AX36" s="51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</row>
    <row r="37" spans="1:79" s="40" customFormat="1" ht="12.75">
      <c r="A37" s="90">
        <f>IF(ISTEXT(B7),B7,"")</f>
      </c>
      <c r="B37" s="90"/>
      <c r="C37" s="87">
        <f>IF(ISTEXT(B14),B14,"")</f>
      </c>
      <c r="D37" s="88"/>
      <c r="E37" s="88"/>
      <c r="F37" s="88"/>
      <c r="G37" s="88"/>
      <c r="H37" s="88"/>
      <c r="I37" s="89"/>
      <c r="J37" s="47"/>
      <c r="K37" s="48" t="s">
        <v>2</v>
      </c>
      <c r="L37" s="49"/>
      <c r="M37" s="53"/>
      <c r="N37" s="53"/>
      <c r="O37" s="80" t="s">
        <v>29</v>
      </c>
      <c r="P37" s="81"/>
      <c r="Q37" s="82"/>
      <c r="S37" s="80" t="s">
        <v>64</v>
      </c>
      <c r="T37" s="81"/>
      <c r="U37" s="82"/>
      <c r="X37" s="87">
        <f>IF(ISTEXT(B7),B7,"")</f>
      </c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9"/>
      <c r="AJ37" s="87">
        <f>IF(ISTEXT(B8),B8,"")</f>
      </c>
      <c r="AK37" s="88"/>
      <c r="AL37" s="88"/>
      <c r="AM37" s="88"/>
      <c r="AN37" s="88"/>
      <c r="AO37" s="88"/>
      <c r="AP37" s="88"/>
      <c r="AQ37" s="88"/>
      <c r="AR37" s="88"/>
      <c r="AS37" s="88"/>
      <c r="AT37" s="89"/>
      <c r="AU37" s="47"/>
      <c r="AV37" s="48" t="s">
        <v>2</v>
      </c>
      <c r="AW37" s="49"/>
      <c r="AX37" s="51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</row>
    <row r="38" spans="1:79" s="40" customFormat="1" ht="12.75">
      <c r="A38" s="90">
        <f>IF(ISTEXT(B8),B8,"")</f>
      </c>
      <c r="B38" s="90"/>
      <c r="C38" s="87">
        <f>IF(ISTEXT(B13),B13,"")</f>
      </c>
      <c r="D38" s="88"/>
      <c r="E38" s="88"/>
      <c r="F38" s="88"/>
      <c r="G38" s="88"/>
      <c r="H38" s="88"/>
      <c r="I38" s="89"/>
      <c r="J38" s="47"/>
      <c r="K38" s="48" t="s">
        <v>2</v>
      </c>
      <c r="L38" s="49"/>
      <c r="M38" s="53"/>
      <c r="N38" s="53"/>
      <c r="O38" s="80" t="s">
        <v>30</v>
      </c>
      <c r="P38" s="81"/>
      <c r="Q38" s="82"/>
      <c r="S38" s="80" t="s">
        <v>65</v>
      </c>
      <c r="T38" s="81"/>
      <c r="U38" s="82"/>
      <c r="X38" s="87">
        <f>IF(ISTEXT(B10),B10,"")</f>
      </c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9"/>
      <c r="AJ38" s="87">
        <f>IF(ISTEXT(B14),B14,"")</f>
      </c>
      <c r="AK38" s="88"/>
      <c r="AL38" s="88"/>
      <c r="AM38" s="88"/>
      <c r="AN38" s="88"/>
      <c r="AO38" s="88"/>
      <c r="AP38" s="88"/>
      <c r="AQ38" s="88"/>
      <c r="AR38" s="88"/>
      <c r="AS38" s="88"/>
      <c r="AT38" s="89"/>
      <c r="AU38" s="47"/>
      <c r="AV38" s="48" t="s">
        <v>2</v>
      </c>
      <c r="AW38" s="49"/>
      <c r="AX38" s="51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</row>
    <row r="39" spans="1:79" s="40" customFormat="1" ht="12.75">
      <c r="A39" s="90">
        <f>IF(ISTEXT(B9),B9,"")</f>
      </c>
      <c r="B39" s="90"/>
      <c r="C39" s="87">
        <f>IF(ISTEXT(B12),B12,"")</f>
      </c>
      <c r="D39" s="88"/>
      <c r="E39" s="88"/>
      <c r="F39" s="88"/>
      <c r="G39" s="88"/>
      <c r="H39" s="88"/>
      <c r="I39" s="89"/>
      <c r="J39" s="47"/>
      <c r="K39" s="48" t="s">
        <v>2</v>
      </c>
      <c r="L39" s="49"/>
      <c r="M39" s="53"/>
      <c r="N39" s="53"/>
      <c r="O39" s="80" t="s">
        <v>33</v>
      </c>
      <c r="P39" s="81"/>
      <c r="Q39" s="82"/>
      <c r="S39" s="80" t="s">
        <v>66</v>
      </c>
      <c r="T39" s="81"/>
      <c r="U39" s="82"/>
      <c r="X39" s="87">
        <f>IF(ISTEXT(B11),B11,"")</f>
      </c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9"/>
      <c r="AJ39" s="87">
        <f>IF(ISTEXT(B16),B16,"")</f>
      </c>
      <c r="AK39" s="88"/>
      <c r="AL39" s="88"/>
      <c r="AM39" s="88"/>
      <c r="AN39" s="88"/>
      <c r="AO39" s="88"/>
      <c r="AP39" s="88"/>
      <c r="AQ39" s="88"/>
      <c r="AR39" s="88"/>
      <c r="AS39" s="88"/>
      <c r="AT39" s="89"/>
      <c r="AU39" s="47"/>
      <c r="AV39" s="48" t="s">
        <v>2</v>
      </c>
      <c r="AW39" s="49"/>
      <c r="AX39" s="51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</row>
    <row r="40" spans="1:79" s="40" customFormat="1" ht="12.75">
      <c r="A40" s="90">
        <f>IF(ISTEXT(B10),B10,"")</f>
      </c>
      <c r="B40" s="90"/>
      <c r="C40" s="87">
        <f>IF(ISTEXT(B11),B11,"")</f>
      </c>
      <c r="D40" s="88"/>
      <c r="E40" s="88"/>
      <c r="F40" s="88"/>
      <c r="G40" s="88"/>
      <c r="H40" s="88"/>
      <c r="I40" s="89"/>
      <c r="J40" s="47"/>
      <c r="K40" s="48" t="s">
        <v>2</v>
      </c>
      <c r="L40" s="49"/>
      <c r="M40" s="53"/>
      <c r="N40" s="53"/>
      <c r="O40" s="80" t="s">
        <v>31</v>
      </c>
      <c r="P40" s="81"/>
      <c r="Q40" s="82"/>
      <c r="S40" s="80" t="s">
        <v>67</v>
      </c>
      <c r="T40" s="81"/>
      <c r="U40" s="82"/>
      <c r="X40" s="87">
        <f>IF(ISTEXT(B12),B12,"")</f>
      </c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9"/>
      <c r="AJ40" s="87">
        <f>IF(ISTEXT(B15),B15,"")</f>
      </c>
      <c r="AK40" s="88"/>
      <c r="AL40" s="88"/>
      <c r="AM40" s="88"/>
      <c r="AN40" s="88"/>
      <c r="AO40" s="88"/>
      <c r="AP40" s="88"/>
      <c r="AQ40" s="88"/>
      <c r="AR40" s="88"/>
      <c r="AS40" s="88"/>
      <c r="AT40" s="89"/>
      <c r="AU40" s="47"/>
      <c r="AV40" s="48" t="s">
        <v>2</v>
      </c>
      <c r="AW40" s="49"/>
      <c r="AX40" s="51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</row>
    <row r="41" spans="1:79" s="40" customFormat="1" ht="12.75">
      <c r="A41" s="90">
        <f>IF(ISTEXT(B16),B16,"")</f>
      </c>
      <c r="B41" s="90"/>
      <c r="C41" s="87">
        <f>IF(ISTEXT(B17),B17,"")</f>
      </c>
      <c r="D41" s="88"/>
      <c r="E41" s="88"/>
      <c r="F41" s="88"/>
      <c r="G41" s="88"/>
      <c r="H41" s="88"/>
      <c r="I41" s="89"/>
      <c r="J41" s="47"/>
      <c r="K41" s="48" t="s">
        <v>2</v>
      </c>
      <c r="L41" s="49"/>
      <c r="M41" s="53"/>
      <c r="N41" s="53"/>
      <c r="O41" s="84" t="s">
        <v>32</v>
      </c>
      <c r="P41" s="85"/>
      <c r="Q41" s="86"/>
      <c r="S41" s="84" t="s">
        <v>68</v>
      </c>
      <c r="T41" s="85"/>
      <c r="U41" s="86"/>
      <c r="X41" s="87">
        <f>IF(ISTEXT(B13),B13,"")</f>
      </c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9"/>
      <c r="AJ41" s="87">
        <f>IF(ISTEXT(B17),B17,"")</f>
      </c>
      <c r="AK41" s="88"/>
      <c r="AL41" s="88"/>
      <c r="AM41" s="88"/>
      <c r="AN41" s="88"/>
      <c r="AO41" s="88"/>
      <c r="AP41" s="88"/>
      <c r="AQ41" s="88"/>
      <c r="AR41" s="88"/>
      <c r="AS41" s="88"/>
      <c r="AT41" s="89"/>
      <c r="AU41" s="47"/>
      <c r="AV41" s="48" t="s">
        <v>2</v>
      </c>
      <c r="AW41" s="49"/>
      <c r="AX41" s="51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</row>
    <row r="42" spans="1:79" s="40" customFormat="1" ht="6.75" customHeight="1">
      <c r="A42" s="50"/>
      <c r="B42" s="50"/>
      <c r="C42" s="45"/>
      <c r="D42" s="45"/>
      <c r="E42" s="45"/>
      <c r="F42" s="45"/>
      <c r="G42" s="45"/>
      <c r="H42" s="45"/>
      <c r="I42" s="45"/>
      <c r="J42" s="51"/>
      <c r="K42" s="51"/>
      <c r="L42" s="51"/>
      <c r="M42" s="53"/>
      <c r="N42" s="53"/>
      <c r="O42" s="52"/>
      <c r="P42" s="44"/>
      <c r="Q42" s="44"/>
      <c r="S42" s="52"/>
      <c r="T42" s="44"/>
      <c r="U42" s="44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51"/>
      <c r="AV42" s="51"/>
      <c r="AW42" s="51"/>
      <c r="AX42" s="51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</row>
    <row r="43" spans="1:79" s="40" customFormat="1" ht="12.75">
      <c r="A43" s="91" t="s">
        <v>13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3"/>
      <c r="R43" s="38"/>
      <c r="S43" s="91" t="s">
        <v>12</v>
      </c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3"/>
      <c r="AX43" s="62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</row>
    <row r="44" spans="1:79" s="40" customFormat="1" ht="12.75">
      <c r="A44" s="90">
        <f>IF(ISTEXT(B6),B6,"")</f>
      </c>
      <c r="B44" s="90"/>
      <c r="C44" s="87">
        <f>IF(ISTEXT(B14),B14,"")</f>
      </c>
      <c r="D44" s="88"/>
      <c r="E44" s="88"/>
      <c r="F44" s="88"/>
      <c r="G44" s="88"/>
      <c r="H44" s="88"/>
      <c r="I44" s="89"/>
      <c r="J44" s="47"/>
      <c r="K44" s="48" t="s">
        <v>2</v>
      </c>
      <c r="L44" s="49"/>
      <c r="M44" s="53"/>
      <c r="N44" s="53"/>
      <c r="O44" s="94" t="s">
        <v>34</v>
      </c>
      <c r="P44" s="69"/>
      <c r="Q44" s="70"/>
      <c r="S44" s="94" t="s">
        <v>70</v>
      </c>
      <c r="T44" s="69"/>
      <c r="U44" s="70"/>
      <c r="X44" s="87">
        <f>IF(ISTEXT(B6),B6,"")</f>
      </c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9"/>
      <c r="AJ44" s="87">
        <f>IF(ISTEXT(B8),B8,"")</f>
      </c>
      <c r="AK44" s="88"/>
      <c r="AL44" s="88"/>
      <c r="AM44" s="88"/>
      <c r="AN44" s="88"/>
      <c r="AO44" s="88"/>
      <c r="AP44" s="88"/>
      <c r="AQ44" s="88"/>
      <c r="AR44" s="88"/>
      <c r="AS44" s="88"/>
      <c r="AT44" s="89"/>
      <c r="AU44" s="47"/>
      <c r="AV44" s="48" t="s">
        <v>2</v>
      </c>
      <c r="AW44" s="49"/>
      <c r="AX44" s="51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</row>
    <row r="45" spans="1:79" s="40" customFormat="1" ht="12.75">
      <c r="A45" s="90">
        <f>IF(ISTEXT(B7),B7,"")</f>
      </c>
      <c r="B45" s="90"/>
      <c r="C45" s="87">
        <f>IF(ISTEXT(B13),B13,"")</f>
      </c>
      <c r="D45" s="88"/>
      <c r="E45" s="88"/>
      <c r="F45" s="88"/>
      <c r="G45" s="88"/>
      <c r="H45" s="88"/>
      <c r="I45" s="89"/>
      <c r="J45" s="47"/>
      <c r="K45" s="48" t="s">
        <v>2</v>
      </c>
      <c r="L45" s="49"/>
      <c r="M45" s="53"/>
      <c r="N45" s="53"/>
      <c r="O45" s="80" t="s">
        <v>35</v>
      </c>
      <c r="P45" s="81"/>
      <c r="Q45" s="82"/>
      <c r="S45" s="80" t="s">
        <v>71</v>
      </c>
      <c r="T45" s="81"/>
      <c r="U45" s="82"/>
      <c r="X45" s="87">
        <f>IF(ISTEXT(B7),B7,"")</f>
      </c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9"/>
      <c r="AJ45" s="87">
        <f>IF(ISTEXT(B17),B17,"")</f>
      </c>
      <c r="AK45" s="88"/>
      <c r="AL45" s="88"/>
      <c r="AM45" s="88"/>
      <c r="AN45" s="88"/>
      <c r="AO45" s="88"/>
      <c r="AP45" s="88"/>
      <c r="AQ45" s="88"/>
      <c r="AR45" s="88"/>
      <c r="AS45" s="88"/>
      <c r="AT45" s="89"/>
      <c r="AU45" s="47"/>
      <c r="AV45" s="48" t="s">
        <v>2</v>
      </c>
      <c r="AW45" s="49"/>
      <c r="AX45" s="51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</row>
    <row r="46" spans="1:79" s="40" customFormat="1" ht="12.75">
      <c r="A46" s="90">
        <f>IF(ISTEXT(B8),B8,"")</f>
      </c>
      <c r="B46" s="90"/>
      <c r="C46" s="87">
        <f>IF(ISTEXT(B12),B12,"")</f>
      </c>
      <c r="D46" s="88"/>
      <c r="E46" s="88"/>
      <c r="F46" s="88"/>
      <c r="G46" s="88"/>
      <c r="H46" s="88"/>
      <c r="I46" s="89"/>
      <c r="J46" s="47"/>
      <c r="K46" s="48" t="s">
        <v>2</v>
      </c>
      <c r="L46" s="49"/>
      <c r="M46" s="53"/>
      <c r="N46" s="53"/>
      <c r="O46" s="80" t="s">
        <v>36</v>
      </c>
      <c r="P46" s="81"/>
      <c r="Q46" s="82"/>
      <c r="S46" s="80" t="s">
        <v>72</v>
      </c>
      <c r="T46" s="81"/>
      <c r="U46" s="82"/>
      <c r="X46" s="87">
        <f>IF(ISTEXT(B9),B9,"")</f>
      </c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9"/>
      <c r="AJ46" s="87">
        <f>IF(ISTEXT(B15),B15,"")</f>
      </c>
      <c r="AK46" s="88"/>
      <c r="AL46" s="88"/>
      <c r="AM46" s="88"/>
      <c r="AN46" s="88"/>
      <c r="AO46" s="88"/>
      <c r="AP46" s="88"/>
      <c r="AQ46" s="88"/>
      <c r="AR46" s="88"/>
      <c r="AS46" s="88"/>
      <c r="AT46" s="89"/>
      <c r="AU46" s="47"/>
      <c r="AV46" s="48" t="s">
        <v>2</v>
      </c>
      <c r="AW46" s="49"/>
      <c r="AX46" s="51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</row>
    <row r="47" spans="1:79" s="40" customFormat="1" ht="12.75">
      <c r="A47" s="90">
        <f>IF(ISTEXT(B9),B9,"")</f>
      </c>
      <c r="B47" s="90"/>
      <c r="C47" s="87">
        <f>IF(ISTEXT(B11),B11,"")</f>
      </c>
      <c r="D47" s="88"/>
      <c r="E47" s="88"/>
      <c r="F47" s="88"/>
      <c r="G47" s="88"/>
      <c r="H47" s="88"/>
      <c r="I47" s="89"/>
      <c r="J47" s="47"/>
      <c r="K47" s="48" t="s">
        <v>2</v>
      </c>
      <c r="L47" s="49"/>
      <c r="M47" s="53"/>
      <c r="N47" s="53"/>
      <c r="O47" s="80" t="s">
        <v>39</v>
      </c>
      <c r="P47" s="81"/>
      <c r="Q47" s="82"/>
      <c r="S47" s="80" t="s">
        <v>73</v>
      </c>
      <c r="T47" s="81"/>
      <c r="U47" s="82"/>
      <c r="X47" s="87">
        <f>IF(ISTEXT(B10),B10,"")</f>
      </c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9"/>
      <c r="AJ47" s="87">
        <f>IF(ISTEXT(B16),B16,"")</f>
      </c>
      <c r="AK47" s="88"/>
      <c r="AL47" s="88"/>
      <c r="AM47" s="88"/>
      <c r="AN47" s="88"/>
      <c r="AO47" s="88"/>
      <c r="AP47" s="88"/>
      <c r="AQ47" s="88"/>
      <c r="AR47" s="88"/>
      <c r="AS47" s="88"/>
      <c r="AT47" s="89"/>
      <c r="AU47" s="47"/>
      <c r="AV47" s="48" t="s">
        <v>2</v>
      </c>
      <c r="AW47" s="49"/>
      <c r="AX47" s="51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</row>
    <row r="48" spans="1:79" s="40" customFormat="1" ht="12.75">
      <c r="A48" s="90">
        <f>IF(ISTEXT(B10),B10,"")</f>
      </c>
      <c r="B48" s="90"/>
      <c r="C48" s="87">
        <f>IF(ISTEXT(B17),B17,"")</f>
      </c>
      <c r="D48" s="88"/>
      <c r="E48" s="88"/>
      <c r="F48" s="88"/>
      <c r="G48" s="88"/>
      <c r="H48" s="88"/>
      <c r="I48" s="89"/>
      <c r="J48" s="47"/>
      <c r="K48" s="48" t="s">
        <v>2</v>
      </c>
      <c r="L48" s="49"/>
      <c r="M48" s="53"/>
      <c r="N48" s="53"/>
      <c r="O48" s="80" t="s">
        <v>37</v>
      </c>
      <c r="P48" s="81"/>
      <c r="Q48" s="82"/>
      <c r="S48" s="80" t="s">
        <v>74</v>
      </c>
      <c r="T48" s="81"/>
      <c r="U48" s="82"/>
      <c r="X48" s="87">
        <f>IF(ISTEXT(B11),B11,"")</f>
      </c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9"/>
      <c r="AJ48" s="87">
        <f>IF(ISTEXT(B13),B13,"")</f>
      </c>
      <c r="AK48" s="88"/>
      <c r="AL48" s="88"/>
      <c r="AM48" s="88"/>
      <c r="AN48" s="88"/>
      <c r="AO48" s="88"/>
      <c r="AP48" s="88"/>
      <c r="AQ48" s="88"/>
      <c r="AR48" s="88"/>
      <c r="AS48" s="88"/>
      <c r="AT48" s="89"/>
      <c r="AU48" s="47"/>
      <c r="AV48" s="48" t="s">
        <v>2</v>
      </c>
      <c r="AW48" s="49"/>
      <c r="AX48" s="51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</row>
    <row r="49" spans="1:79" s="40" customFormat="1" ht="12.75">
      <c r="A49" s="90">
        <f>IF(ISTEXT(B15),B15,"")</f>
      </c>
      <c r="B49" s="90"/>
      <c r="C49" s="87">
        <f>IF(ISTEXT(B16),B16,"")</f>
      </c>
      <c r="D49" s="88"/>
      <c r="E49" s="88"/>
      <c r="F49" s="88"/>
      <c r="G49" s="88"/>
      <c r="H49" s="88"/>
      <c r="I49" s="89"/>
      <c r="J49" s="47"/>
      <c r="K49" s="48" t="s">
        <v>2</v>
      </c>
      <c r="L49" s="49"/>
      <c r="M49" s="53"/>
      <c r="N49" s="53"/>
      <c r="O49" s="84" t="s">
        <v>38</v>
      </c>
      <c r="P49" s="85"/>
      <c r="Q49" s="86"/>
      <c r="S49" s="84" t="s">
        <v>75</v>
      </c>
      <c r="T49" s="85"/>
      <c r="U49" s="86"/>
      <c r="X49" s="87">
        <f>IF(ISTEXT(B12),B12,"")</f>
      </c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9"/>
      <c r="AJ49" s="87">
        <f>IF(ISTEXT(B14),B14,"")</f>
      </c>
      <c r="AK49" s="88"/>
      <c r="AL49" s="88"/>
      <c r="AM49" s="88"/>
      <c r="AN49" s="88"/>
      <c r="AO49" s="88"/>
      <c r="AP49" s="88"/>
      <c r="AQ49" s="88"/>
      <c r="AR49" s="88"/>
      <c r="AS49" s="88"/>
      <c r="AT49" s="89"/>
      <c r="AU49" s="47"/>
      <c r="AV49" s="48" t="s">
        <v>2</v>
      </c>
      <c r="AW49" s="49"/>
      <c r="AX49" s="51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</row>
    <row r="50" spans="1:79" s="40" customFormat="1" ht="6.75" customHeight="1">
      <c r="A50" s="50"/>
      <c r="B50" s="50"/>
      <c r="C50" s="45"/>
      <c r="D50" s="45"/>
      <c r="E50" s="45"/>
      <c r="F50" s="45"/>
      <c r="G50" s="45"/>
      <c r="H50" s="45"/>
      <c r="I50" s="45"/>
      <c r="J50" s="51"/>
      <c r="K50" s="51"/>
      <c r="L50" s="51"/>
      <c r="M50" s="53"/>
      <c r="N50" s="53"/>
      <c r="O50" s="52"/>
      <c r="P50" s="44"/>
      <c r="Q50" s="44"/>
      <c r="S50" s="52"/>
      <c r="T50" s="44"/>
      <c r="U50" s="44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51"/>
      <c r="AV50" s="51"/>
      <c r="AW50" s="51"/>
      <c r="AX50" s="51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</row>
    <row r="51" spans="1:79" s="40" customFormat="1" ht="12.75">
      <c r="A51" s="91" t="s">
        <v>14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3"/>
      <c r="R51" s="38"/>
      <c r="S51" s="91" t="s">
        <v>15</v>
      </c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3"/>
      <c r="AX51" s="62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</row>
    <row r="52" spans="1:79" s="40" customFormat="1" ht="12.75">
      <c r="A52" s="90">
        <f>IF(ISTEXT(B6),B6,"")</f>
      </c>
      <c r="B52" s="90"/>
      <c r="C52" s="87">
        <f>IF(ISTEXT(B13),B13,"")</f>
      </c>
      <c r="D52" s="88"/>
      <c r="E52" s="88"/>
      <c r="F52" s="88"/>
      <c r="G52" s="88"/>
      <c r="H52" s="88"/>
      <c r="I52" s="89"/>
      <c r="J52" s="47"/>
      <c r="K52" s="48" t="s">
        <v>2</v>
      </c>
      <c r="L52" s="49"/>
      <c r="M52" s="54"/>
      <c r="N52" s="54"/>
      <c r="O52" s="94" t="s">
        <v>40</v>
      </c>
      <c r="P52" s="69"/>
      <c r="Q52" s="70"/>
      <c r="S52" s="94" t="s">
        <v>76</v>
      </c>
      <c r="T52" s="69"/>
      <c r="U52" s="70"/>
      <c r="X52" s="87">
        <f>IF(ISTEXT(B6),B6,"")</f>
      </c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9"/>
      <c r="AJ52" s="87">
        <f>IF(ISTEXT(B7),B7,"")</f>
      </c>
      <c r="AK52" s="88"/>
      <c r="AL52" s="88"/>
      <c r="AM52" s="88"/>
      <c r="AN52" s="88"/>
      <c r="AO52" s="88"/>
      <c r="AP52" s="88"/>
      <c r="AQ52" s="88"/>
      <c r="AR52" s="88"/>
      <c r="AS52" s="88"/>
      <c r="AT52" s="89"/>
      <c r="AU52" s="47"/>
      <c r="AV52" s="48" t="s">
        <v>2</v>
      </c>
      <c r="AW52" s="49"/>
      <c r="AX52" s="51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</row>
    <row r="53" spans="1:79" s="40" customFormat="1" ht="12.75">
      <c r="A53" s="90">
        <f>IF(ISTEXT(B7),B7,"")</f>
      </c>
      <c r="B53" s="90"/>
      <c r="C53" s="87">
        <f>IF(ISTEXT(B12),B12,"")</f>
      </c>
      <c r="D53" s="88"/>
      <c r="E53" s="88"/>
      <c r="F53" s="88"/>
      <c r="G53" s="88"/>
      <c r="H53" s="88"/>
      <c r="I53" s="89"/>
      <c r="J53" s="47"/>
      <c r="K53" s="48" t="s">
        <v>2</v>
      </c>
      <c r="L53" s="49"/>
      <c r="M53" s="54"/>
      <c r="N53" s="54"/>
      <c r="O53" s="80" t="s">
        <v>41</v>
      </c>
      <c r="P53" s="81"/>
      <c r="Q53" s="82"/>
      <c r="S53" s="80" t="s">
        <v>77</v>
      </c>
      <c r="T53" s="81"/>
      <c r="U53" s="82"/>
      <c r="X53" s="87">
        <f>IF(ISTEXT(B8),B8,"")</f>
      </c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9"/>
      <c r="AJ53" s="87">
        <f>IF(ISTEXT(B17),B17,"")</f>
      </c>
      <c r="AK53" s="88"/>
      <c r="AL53" s="88"/>
      <c r="AM53" s="88"/>
      <c r="AN53" s="88"/>
      <c r="AO53" s="88"/>
      <c r="AP53" s="88"/>
      <c r="AQ53" s="88"/>
      <c r="AR53" s="88"/>
      <c r="AS53" s="88"/>
      <c r="AT53" s="89"/>
      <c r="AU53" s="47"/>
      <c r="AV53" s="48" t="s">
        <v>2</v>
      </c>
      <c r="AW53" s="49"/>
      <c r="AX53" s="51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</row>
    <row r="54" spans="1:79" s="40" customFormat="1" ht="12.75">
      <c r="A54" s="90">
        <f>IF(ISTEXT(B8),B8,"")</f>
      </c>
      <c r="B54" s="90"/>
      <c r="C54" s="87">
        <f>IF(ISTEXT(B11),B11,"")</f>
      </c>
      <c r="D54" s="88"/>
      <c r="E54" s="88"/>
      <c r="F54" s="88"/>
      <c r="G54" s="88"/>
      <c r="H54" s="88"/>
      <c r="I54" s="89"/>
      <c r="J54" s="47"/>
      <c r="K54" s="48" t="s">
        <v>2</v>
      </c>
      <c r="L54" s="49"/>
      <c r="M54" s="54"/>
      <c r="N54" s="54"/>
      <c r="O54" s="80" t="s">
        <v>42</v>
      </c>
      <c r="P54" s="81"/>
      <c r="Q54" s="82"/>
      <c r="S54" s="80" t="s">
        <v>81</v>
      </c>
      <c r="T54" s="81"/>
      <c r="U54" s="82"/>
      <c r="X54" s="87">
        <f>IF(ISTEXT(B9),B9,"")</f>
      </c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9"/>
      <c r="AJ54" s="87">
        <f>IF(ISTEXT(B16),B16,"")</f>
      </c>
      <c r="AK54" s="88"/>
      <c r="AL54" s="88"/>
      <c r="AM54" s="88"/>
      <c r="AN54" s="88"/>
      <c r="AO54" s="88"/>
      <c r="AP54" s="88"/>
      <c r="AQ54" s="88"/>
      <c r="AR54" s="88"/>
      <c r="AS54" s="88"/>
      <c r="AT54" s="89"/>
      <c r="AU54" s="47"/>
      <c r="AV54" s="48" t="s">
        <v>2</v>
      </c>
      <c r="AW54" s="49"/>
      <c r="AX54" s="51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</row>
    <row r="55" spans="1:79" s="40" customFormat="1" ht="12.75">
      <c r="A55" s="90">
        <f>IF(ISTEXT(B9),B9,"")</f>
      </c>
      <c r="B55" s="90"/>
      <c r="C55" s="87">
        <f>IF(ISTEXT(B10),B10,"")</f>
      </c>
      <c r="D55" s="88"/>
      <c r="E55" s="88"/>
      <c r="F55" s="88"/>
      <c r="G55" s="88"/>
      <c r="H55" s="88"/>
      <c r="I55" s="89"/>
      <c r="J55" s="47"/>
      <c r="K55" s="48" t="s">
        <v>2</v>
      </c>
      <c r="L55" s="49"/>
      <c r="M55" s="54"/>
      <c r="N55" s="54"/>
      <c r="O55" s="80" t="s">
        <v>45</v>
      </c>
      <c r="P55" s="81"/>
      <c r="Q55" s="82"/>
      <c r="S55" s="80" t="s">
        <v>78</v>
      </c>
      <c r="T55" s="81"/>
      <c r="U55" s="82"/>
      <c r="X55" s="87">
        <f>IF(ISTEXT(B10),B10,"")</f>
      </c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9"/>
      <c r="AJ55" s="87">
        <f>IF(ISTEXT(B15),B15,"")</f>
      </c>
      <c r="AK55" s="88"/>
      <c r="AL55" s="88"/>
      <c r="AM55" s="88"/>
      <c r="AN55" s="88"/>
      <c r="AO55" s="88"/>
      <c r="AP55" s="88"/>
      <c r="AQ55" s="88"/>
      <c r="AR55" s="88"/>
      <c r="AS55" s="88"/>
      <c r="AT55" s="89"/>
      <c r="AU55" s="47"/>
      <c r="AV55" s="48" t="s">
        <v>2</v>
      </c>
      <c r="AW55" s="49"/>
      <c r="AX55" s="51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</row>
    <row r="56" spans="1:79" s="40" customFormat="1" ht="12.75">
      <c r="A56" s="90">
        <f>IF(ISTEXT(B15),B15,"")</f>
      </c>
      <c r="B56" s="90"/>
      <c r="C56" s="87">
        <f>IF(ISTEXT(B17),B17,"")</f>
      </c>
      <c r="D56" s="88"/>
      <c r="E56" s="88"/>
      <c r="F56" s="88"/>
      <c r="G56" s="88"/>
      <c r="H56" s="88"/>
      <c r="I56" s="89"/>
      <c r="J56" s="47"/>
      <c r="K56" s="48" t="s">
        <v>2</v>
      </c>
      <c r="L56" s="49"/>
      <c r="M56" s="54"/>
      <c r="N56" s="54"/>
      <c r="O56" s="80" t="s">
        <v>43</v>
      </c>
      <c r="P56" s="81"/>
      <c r="Q56" s="82"/>
      <c r="S56" s="80" t="s">
        <v>79</v>
      </c>
      <c r="T56" s="81"/>
      <c r="U56" s="82"/>
      <c r="X56" s="87">
        <f>IF(ISTEXT(B11),B11,"")</f>
      </c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9"/>
      <c r="AJ56" s="87">
        <f>IF(ISTEXT(B14),B14,"")</f>
      </c>
      <c r="AK56" s="88"/>
      <c r="AL56" s="88"/>
      <c r="AM56" s="88"/>
      <c r="AN56" s="88"/>
      <c r="AO56" s="88"/>
      <c r="AP56" s="88"/>
      <c r="AQ56" s="88"/>
      <c r="AR56" s="88"/>
      <c r="AS56" s="88"/>
      <c r="AT56" s="89"/>
      <c r="AU56" s="47"/>
      <c r="AV56" s="48" t="s">
        <v>2</v>
      </c>
      <c r="AW56" s="49"/>
      <c r="AX56" s="51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</row>
    <row r="57" spans="1:79" s="40" customFormat="1" ht="12.75">
      <c r="A57" s="90">
        <f>IF(ISTEXT(B14),B14,"")</f>
      </c>
      <c r="B57" s="90"/>
      <c r="C57" s="87">
        <f>IF(ISTEXT(B16),B16,"")</f>
      </c>
      <c r="D57" s="88"/>
      <c r="E57" s="88"/>
      <c r="F57" s="88"/>
      <c r="G57" s="88"/>
      <c r="H57" s="88"/>
      <c r="I57" s="89"/>
      <c r="J57" s="47"/>
      <c r="K57" s="48" t="s">
        <v>2</v>
      </c>
      <c r="L57" s="49"/>
      <c r="M57" s="54"/>
      <c r="N57" s="54"/>
      <c r="O57" s="84" t="s">
        <v>44</v>
      </c>
      <c r="P57" s="85"/>
      <c r="Q57" s="86"/>
      <c r="S57" s="84" t="s">
        <v>80</v>
      </c>
      <c r="T57" s="85"/>
      <c r="U57" s="86"/>
      <c r="X57" s="87">
        <f>IF(ISTEXT(B12),B12,"")</f>
      </c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9"/>
      <c r="AJ57" s="87">
        <f>IF(ISTEXT(B13),B13,"")</f>
      </c>
      <c r="AK57" s="88"/>
      <c r="AL57" s="88"/>
      <c r="AM57" s="88"/>
      <c r="AN57" s="88"/>
      <c r="AO57" s="88"/>
      <c r="AP57" s="88"/>
      <c r="AQ57" s="88"/>
      <c r="AR57" s="88"/>
      <c r="AS57" s="88"/>
      <c r="AT57" s="89"/>
      <c r="AU57" s="47"/>
      <c r="AV57" s="48" t="s">
        <v>2</v>
      </c>
      <c r="AW57" s="49"/>
      <c r="AX57" s="51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</row>
    <row r="58" spans="1:79" s="40" customFormat="1" ht="6.75" customHeight="1">
      <c r="A58" s="50"/>
      <c r="B58" s="50"/>
      <c r="C58" s="45"/>
      <c r="D58" s="45"/>
      <c r="E58" s="45"/>
      <c r="F58" s="45"/>
      <c r="G58" s="45"/>
      <c r="H58" s="45"/>
      <c r="I58" s="45"/>
      <c r="J58" s="51"/>
      <c r="K58" s="51"/>
      <c r="L58" s="51"/>
      <c r="M58" s="53"/>
      <c r="N58" s="53"/>
      <c r="O58" s="52"/>
      <c r="P58" s="44"/>
      <c r="Q58" s="44"/>
      <c r="S58" s="52"/>
      <c r="T58" s="44"/>
      <c r="U58" s="44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51"/>
      <c r="AV58" s="51"/>
      <c r="AW58" s="51"/>
      <c r="AX58" s="51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</row>
    <row r="59" spans="1:79" s="40" customFormat="1" ht="12.75">
      <c r="A59" s="91" t="s">
        <v>84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3"/>
      <c r="R59" s="38"/>
      <c r="S59" s="120" t="s">
        <v>83</v>
      </c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2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</row>
    <row r="60" spans="1:79" s="40" customFormat="1" ht="12.75">
      <c r="A60" s="90">
        <f>IF(ISTEXT(B6),B6,"")</f>
      </c>
      <c r="B60" s="90"/>
      <c r="C60" s="87">
        <f>IF(ISTEXT(B12),B12,"")</f>
      </c>
      <c r="D60" s="88"/>
      <c r="E60" s="88"/>
      <c r="F60" s="88"/>
      <c r="G60" s="88"/>
      <c r="H60" s="88"/>
      <c r="I60" s="89"/>
      <c r="J60" s="47"/>
      <c r="K60" s="48" t="s">
        <v>2</v>
      </c>
      <c r="L60" s="49"/>
      <c r="O60" s="94" t="s">
        <v>46</v>
      </c>
      <c r="P60" s="69"/>
      <c r="Q60" s="70"/>
      <c r="S60" s="111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3"/>
      <c r="AX60" s="39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</row>
    <row r="61" spans="1:79" s="40" customFormat="1" ht="12.75">
      <c r="A61" s="90">
        <f>IF(ISTEXT(B7),B7,"")</f>
      </c>
      <c r="B61" s="90"/>
      <c r="C61" s="87">
        <f>IF(ISTEXT(B11),B11,"")</f>
      </c>
      <c r="D61" s="88"/>
      <c r="E61" s="88"/>
      <c r="F61" s="88"/>
      <c r="G61" s="88"/>
      <c r="H61" s="88"/>
      <c r="I61" s="89"/>
      <c r="J61" s="47"/>
      <c r="K61" s="48" t="s">
        <v>2</v>
      </c>
      <c r="L61" s="49"/>
      <c r="O61" s="80" t="s">
        <v>47</v>
      </c>
      <c r="P61" s="81"/>
      <c r="Q61" s="82"/>
      <c r="S61" s="114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6"/>
      <c r="AX61" s="39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</row>
    <row r="62" spans="1:79" s="40" customFormat="1" ht="12.75">
      <c r="A62" s="90">
        <f>IF(ISTEXT(B8),B8,"")</f>
      </c>
      <c r="B62" s="90"/>
      <c r="C62" s="87">
        <f>IF(ISTEXT(B10),B10,"")</f>
      </c>
      <c r="D62" s="88"/>
      <c r="E62" s="88"/>
      <c r="F62" s="88"/>
      <c r="G62" s="88"/>
      <c r="H62" s="88"/>
      <c r="I62" s="89"/>
      <c r="J62" s="47"/>
      <c r="K62" s="48" t="s">
        <v>2</v>
      </c>
      <c r="L62" s="49"/>
      <c r="O62" s="80" t="s">
        <v>48</v>
      </c>
      <c r="P62" s="81"/>
      <c r="Q62" s="82"/>
      <c r="S62" s="114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6"/>
      <c r="AX62" s="39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</row>
    <row r="63" spans="1:79" s="40" customFormat="1" ht="12.75">
      <c r="A63" s="90">
        <f>IF(ISTEXT(B9),B9,"")</f>
      </c>
      <c r="B63" s="90"/>
      <c r="C63" s="87">
        <f>IF(ISTEXT(B17),B17,"")</f>
      </c>
      <c r="D63" s="88"/>
      <c r="E63" s="88"/>
      <c r="F63" s="88"/>
      <c r="G63" s="88"/>
      <c r="H63" s="88"/>
      <c r="I63" s="89"/>
      <c r="J63" s="47"/>
      <c r="K63" s="48" t="s">
        <v>2</v>
      </c>
      <c r="L63" s="49"/>
      <c r="O63" s="80" t="s">
        <v>51</v>
      </c>
      <c r="P63" s="81"/>
      <c r="Q63" s="82"/>
      <c r="S63" s="117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9"/>
      <c r="AX63" s="39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</row>
    <row r="64" spans="1:79" s="40" customFormat="1" ht="13.5" customHeight="1">
      <c r="A64" s="90">
        <f>IF(ISTEXT(B13),B13,"")</f>
      </c>
      <c r="B64" s="90"/>
      <c r="C64" s="87">
        <f>IF(ISTEXT(B16),B16,"")</f>
      </c>
      <c r="D64" s="88"/>
      <c r="E64" s="88"/>
      <c r="F64" s="88"/>
      <c r="G64" s="88"/>
      <c r="H64" s="88"/>
      <c r="I64" s="89"/>
      <c r="J64" s="47"/>
      <c r="K64" s="48" t="s">
        <v>2</v>
      </c>
      <c r="L64" s="49"/>
      <c r="O64" s="80" t="s">
        <v>49</v>
      </c>
      <c r="P64" s="81"/>
      <c r="Q64" s="82"/>
      <c r="AS64" s="39"/>
      <c r="AT64" s="109" t="s">
        <v>86</v>
      </c>
      <c r="AU64" s="109"/>
      <c r="AV64" s="109"/>
      <c r="AW64" s="109"/>
      <c r="AX64" s="39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</row>
    <row r="65" spans="1:79" s="40" customFormat="1" ht="12.75">
      <c r="A65" s="90">
        <f>IF(ISTEXT(B14),B14,"")</f>
      </c>
      <c r="B65" s="90"/>
      <c r="C65" s="87">
        <f>IF(ISTEXT(B15),B15,"")</f>
      </c>
      <c r="D65" s="88"/>
      <c r="E65" s="88"/>
      <c r="F65" s="88"/>
      <c r="G65" s="88"/>
      <c r="H65" s="88"/>
      <c r="I65" s="89"/>
      <c r="J65" s="47"/>
      <c r="K65" s="48" t="s">
        <v>2</v>
      </c>
      <c r="L65" s="49"/>
      <c r="O65" s="84" t="s">
        <v>50</v>
      </c>
      <c r="P65" s="85"/>
      <c r="Q65" s="86"/>
      <c r="AS65" s="39"/>
      <c r="AT65" s="110"/>
      <c r="AU65" s="110"/>
      <c r="AV65" s="110"/>
      <c r="AW65" s="110"/>
      <c r="AX65" s="39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</row>
    <row r="66" spans="1:3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69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BQ67" s="5"/>
    </row>
    <row r="68" spans="1:39" ht="13.5">
      <c r="A68" s="74">
        <v>1</v>
      </c>
      <c r="B68" s="74" t="e">
        <f>VLOOKUP(1,$AU$6:$BR$17,20,0)</f>
        <v>#N/A</v>
      </c>
      <c r="C68" s="74" t="e">
        <f>VLOOKUP(1,$AU$6:$BR$17,21,0)</f>
        <v>#N/A</v>
      </c>
      <c r="D68" s="74" t="e">
        <f>VLOOKUP(1,$AU$6:$BR$17,22,0)</f>
        <v>#N/A</v>
      </c>
      <c r="E68" s="75" t="s">
        <v>2</v>
      </c>
      <c r="F68" s="74" t="e">
        <f>VLOOKUP(1,$AU$6:$BR$17,23,0)</f>
        <v>#N/A</v>
      </c>
      <c r="G68" s="74" t="e">
        <f>VLOOKUP(1,$AU$6:$BR$17,24,0)</f>
        <v>#N/A</v>
      </c>
      <c r="H68" s="74"/>
      <c r="I68" s="74"/>
      <c r="J68" s="55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13.5">
      <c r="A69" s="74">
        <v>2</v>
      </c>
      <c r="B69" s="74" t="e">
        <f>VLOOKUP(2,$AU$6:$BR$17,20,0)</f>
        <v>#N/A</v>
      </c>
      <c r="C69" s="74" t="e">
        <f>VLOOKUP(2,$AU$6:$BR$17,21,0)</f>
        <v>#N/A</v>
      </c>
      <c r="D69" s="74" t="e">
        <f>VLOOKUP(2,$AU$6:$BR$17,22,0)</f>
        <v>#N/A</v>
      </c>
      <c r="E69" s="75" t="s">
        <v>2</v>
      </c>
      <c r="F69" s="74" t="e">
        <f>VLOOKUP(2,$AU$6:$BR$17,23,0)</f>
        <v>#N/A</v>
      </c>
      <c r="G69" s="74" t="e">
        <f>VLOOKUP(2,$AU$6:$BR$17,24,0)</f>
        <v>#N/A</v>
      </c>
      <c r="H69" s="74"/>
      <c r="I69" s="74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13.5">
      <c r="A70" s="74">
        <v>3</v>
      </c>
      <c r="B70" s="74" t="e">
        <f>VLOOKUP(3,$AU$6:$BR$17,20,0)</f>
        <v>#N/A</v>
      </c>
      <c r="C70" s="74" t="e">
        <f>VLOOKUP(3,$AU$6:$BR$17,21,0)</f>
        <v>#N/A</v>
      </c>
      <c r="D70" s="74" t="e">
        <f>VLOOKUP(3,$AU$6:$BR$17,22,0)</f>
        <v>#N/A</v>
      </c>
      <c r="E70" s="75" t="s">
        <v>2</v>
      </c>
      <c r="F70" s="74" t="e">
        <f>VLOOKUP(3,$AU$6:$BR$17,23,0)</f>
        <v>#N/A</v>
      </c>
      <c r="G70" s="74" t="e">
        <f>VLOOKUP(3,$AU$6:$BR$17,24,0)</f>
        <v>#N/A</v>
      </c>
      <c r="H70" s="74"/>
      <c r="I70" s="74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13.5">
      <c r="A71" s="74">
        <v>4</v>
      </c>
      <c r="B71" s="74" t="e">
        <f>VLOOKUP(4,$AU$6:$BR$17,20,0)</f>
        <v>#N/A</v>
      </c>
      <c r="C71" s="74" t="e">
        <f>VLOOKUP(4,$AU$6:$BR$17,21,0)</f>
        <v>#N/A</v>
      </c>
      <c r="D71" s="74" t="e">
        <f>VLOOKUP(4,$AU$6:$BR$17,22,0)</f>
        <v>#N/A</v>
      </c>
      <c r="E71" s="75" t="s">
        <v>2</v>
      </c>
      <c r="F71" s="74" t="e">
        <f>VLOOKUP(4,$AU$6:$BR$17,23,0)</f>
        <v>#N/A</v>
      </c>
      <c r="G71" s="74" t="e">
        <f>VLOOKUP(4,$AU$6:$BR$17,24,0)</f>
        <v>#N/A</v>
      </c>
      <c r="H71" s="74"/>
      <c r="I71" s="74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9" ht="13.5">
      <c r="A72" s="75">
        <v>5</v>
      </c>
      <c r="B72" s="74" t="e">
        <f>VLOOKUP(5,$AU$6:$BR$17,20,0)</f>
        <v>#N/A</v>
      </c>
      <c r="C72" s="74" t="e">
        <f>VLOOKUP(5,$AU$6:$BR$17,21,0)</f>
        <v>#N/A</v>
      </c>
      <c r="D72" s="74" t="e">
        <f>VLOOKUP(5,$AU$6:$BR$17,22,0)</f>
        <v>#N/A</v>
      </c>
      <c r="E72" s="75" t="s">
        <v>2</v>
      </c>
      <c r="F72" s="74" t="e">
        <f>VLOOKUP(5,$AU$6:$BR$17,23,0)</f>
        <v>#N/A</v>
      </c>
      <c r="G72" s="74" t="e">
        <f>VLOOKUP(5,$AU$6:$BR$17,24,0)</f>
        <v>#N/A</v>
      </c>
      <c r="H72" s="75"/>
      <c r="I72" s="75"/>
    </row>
    <row r="73" spans="1:9" ht="13.5">
      <c r="A73" s="75">
        <v>6</v>
      </c>
      <c r="B73" s="74" t="e">
        <f>VLOOKUP(6,$AU$6:$BR$17,20,0)</f>
        <v>#N/A</v>
      </c>
      <c r="C73" s="74" t="e">
        <f>VLOOKUP(6,$AU$6:$BR$17,21,0)</f>
        <v>#N/A</v>
      </c>
      <c r="D73" s="74" t="e">
        <f>VLOOKUP(6,$AU$6:$BR$17,22,0)</f>
        <v>#N/A</v>
      </c>
      <c r="E73" s="75" t="s">
        <v>2</v>
      </c>
      <c r="F73" s="74" t="e">
        <f>VLOOKUP(6,$AU$6:$BR$17,23,0)</f>
        <v>#N/A</v>
      </c>
      <c r="G73" s="74" t="e">
        <f>VLOOKUP(6,$AU$6:$BR$17,24,0)</f>
        <v>#N/A</v>
      </c>
      <c r="H73" s="75"/>
      <c r="I73" s="75"/>
    </row>
    <row r="74" spans="1:9" ht="13.5">
      <c r="A74" s="75">
        <v>7</v>
      </c>
      <c r="B74" s="74" t="e">
        <f>VLOOKUP(7,$AU$6:$BR$17,20,0)</f>
        <v>#N/A</v>
      </c>
      <c r="C74" s="74" t="e">
        <f>VLOOKUP(7,$AU$6:$BR$17,21,0)</f>
        <v>#N/A</v>
      </c>
      <c r="D74" s="74" t="e">
        <f>VLOOKUP(7,$AU$6:$BR$17,22,0)</f>
        <v>#N/A</v>
      </c>
      <c r="E74" s="75" t="s">
        <v>2</v>
      </c>
      <c r="F74" s="74" t="e">
        <f>VLOOKUP(7,$AU$6:$BR$17,23,0)</f>
        <v>#N/A</v>
      </c>
      <c r="G74" s="74" t="e">
        <f>VLOOKUP(7,$AU$6:$BR$17,24,0)</f>
        <v>#N/A</v>
      </c>
      <c r="H74" s="75"/>
      <c r="I74" s="75"/>
    </row>
    <row r="75" spans="1:9" ht="13.5">
      <c r="A75" s="75">
        <v>8</v>
      </c>
      <c r="B75" s="74" t="e">
        <f>VLOOKUP(8,$AU$6:$BR$17,20,0)</f>
        <v>#N/A</v>
      </c>
      <c r="C75" s="74" t="e">
        <f>VLOOKUP(8,$AU$6:$BR$17,21,0)</f>
        <v>#N/A</v>
      </c>
      <c r="D75" s="74" t="e">
        <f>VLOOKUP(8,$AU$6:$BR$17,22,0)</f>
        <v>#N/A</v>
      </c>
      <c r="E75" s="75" t="s">
        <v>2</v>
      </c>
      <c r="F75" s="74" t="e">
        <f>VLOOKUP(8,$AU$6:$BR$17,23,0)</f>
        <v>#N/A</v>
      </c>
      <c r="G75" s="74" t="e">
        <f>VLOOKUP(8,$AU$6:$BR$17,24,0)</f>
        <v>#N/A</v>
      </c>
      <c r="H75" s="75"/>
      <c r="I75" s="75"/>
    </row>
    <row r="76" spans="1:9" ht="13.5">
      <c r="A76" s="75">
        <v>9</v>
      </c>
      <c r="B76" s="74" t="e">
        <f>VLOOKUP(9,$AU$6:$BR$17,20,0)</f>
        <v>#N/A</v>
      </c>
      <c r="C76" s="74" t="e">
        <f>VLOOKUP(9,$AU$6:$BR$17,21,0)</f>
        <v>#N/A</v>
      </c>
      <c r="D76" s="74" t="e">
        <f>VLOOKUP(9,$AU$6:$BR$17,22,0)</f>
        <v>#N/A</v>
      </c>
      <c r="E76" s="75" t="s">
        <v>2</v>
      </c>
      <c r="F76" s="74" t="e">
        <f>VLOOKUP(9,$AU$6:$BR$17,23,0)</f>
        <v>#N/A</v>
      </c>
      <c r="G76" s="74" t="e">
        <f>VLOOKUP(9,$AU$6:$BR$17,24,0)</f>
        <v>#N/A</v>
      </c>
      <c r="H76" s="75"/>
      <c r="I76" s="75"/>
    </row>
    <row r="77" spans="1:9" ht="13.5">
      <c r="A77" s="75">
        <v>10</v>
      </c>
      <c r="B77" s="74" t="e">
        <f>VLOOKUP(10,$AU$6:$BR$17,20,0)</f>
        <v>#N/A</v>
      </c>
      <c r="C77" s="74" t="e">
        <f>VLOOKUP(10,$AU$6:$BR$17,21,0)</f>
        <v>#N/A</v>
      </c>
      <c r="D77" s="74" t="e">
        <f>VLOOKUP(10,$AU$6:$BR$17,22,0)</f>
        <v>#N/A</v>
      </c>
      <c r="E77" s="75" t="s">
        <v>2</v>
      </c>
      <c r="F77" s="74" t="e">
        <f>VLOOKUP(10,$AU$6:$BR$17,23,0)</f>
        <v>#N/A</v>
      </c>
      <c r="G77" s="74" t="e">
        <f>VLOOKUP(10,$AU$6:$BR$17,24,0)</f>
        <v>#N/A</v>
      </c>
      <c r="H77" s="75"/>
      <c r="I77" s="75"/>
    </row>
    <row r="78" spans="1:9" ht="13.5">
      <c r="A78" s="75">
        <v>11</v>
      </c>
      <c r="B78" s="74" t="e">
        <f>VLOOKUP(11,$AU$6:$BR$17,20,0)</f>
        <v>#N/A</v>
      </c>
      <c r="C78" s="74" t="e">
        <f>VLOOKUP(11,$AU$6:$BR$17,21,0)</f>
        <v>#N/A</v>
      </c>
      <c r="D78" s="74" t="e">
        <f>VLOOKUP(11,$AU$6:$BR$17,22,0)</f>
        <v>#N/A</v>
      </c>
      <c r="E78" s="75" t="s">
        <v>2</v>
      </c>
      <c r="F78" s="74" t="e">
        <f>VLOOKUP(11,$AU$6:$BR$17,23,0)</f>
        <v>#N/A</v>
      </c>
      <c r="G78" s="74" t="e">
        <f>VLOOKUP(11,$AU$6:$BR$17,24,0)</f>
        <v>#N/A</v>
      </c>
      <c r="H78" s="75"/>
      <c r="I78" s="75"/>
    </row>
    <row r="79" spans="1:9" ht="13.5">
      <c r="A79" s="75">
        <v>12</v>
      </c>
      <c r="B79" s="74" t="e">
        <f>VLOOKUP(12,$AU$6:$BR$17,20,0)</f>
        <v>#N/A</v>
      </c>
      <c r="C79" s="74" t="e">
        <f>VLOOKUP(12,$AU$6:$BR$17,21,0)</f>
        <v>#N/A</v>
      </c>
      <c r="D79" s="74" t="e">
        <f>VLOOKUP(12,$AU$6:$BR$17,22,0)</f>
        <v>#N/A</v>
      </c>
      <c r="E79" s="75" t="s">
        <v>2</v>
      </c>
      <c r="F79" s="74" t="e">
        <f>VLOOKUP(12,$AU$6:$BR$17,23,0)</f>
        <v>#N/A</v>
      </c>
      <c r="G79" s="74" t="e">
        <f>VLOOKUP(12,$AU$6:$BR$17,24,0)</f>
        <v>#N/A</v>
      </c>
      <c r="H79" s="75"/>
      <c r="I79" s="75"/>
    </row>
    <row r="80" spans="2:7" ht="13.5">
      <c r="B80" s="55"/>
      <c r="C80" s="55"/>
      <c r="D80" s="55"/>
      <c r="F80" s="55"/>
      <c r="G80" s="55"/>
    </row>
    <row r="81" spans="2:7" ht="13.5">
      <c r="B81" s="55"/>
      <c r="C81" s="55"/>
      <c r="D81" s="55"/>
      <c r="F81" s="55"/>
      <c r="G81" s="55"/>
    </row>
  </sheetData>
  <sheetProtection password="CE41" sheet="1" objects="1" scenarios="1"/>
  <mergeCells count="254">
    <mergeCell ref="AT64:AW65"/>
    <mergeCell ref="X57:AI57"/>
    <mergeCell ref="AJ57:AT57"/>
    <mergeCell ref="S60:AW63"/>
    <mergeCell ref="S59:AW59"/>
    <mergeCell ref="X55:AI55"/>
    <mergeCell ref="AJ55:AT55"/>
    <mergeCell ref="X56:AI56"/>
    <mergeCell ref="AJ56:AT56"/>
    <mergeCell ref="X53:AI53"/>
    <mergeCell ref="AJ53:AT53"/>
    <mergeCell ref="X54:AI54"/>
    <mergeCell ref="AJ54:AT54"/>
    <mergeCell ref="X49:AI49"/>
    <mergeCell ref="AJ49:AT49"/>
    <mergeCell ref="X52:AI52"/>
    <mergeCell ref="AJ52:AT52"/>
    <mergeCell ref="X47:AI47"/>
    <mergeCell ref="AJ47:AT47"/>
    <mergeCell ref="X48:AI48"/>
    <mergeCell ref="AJ48:AT48"/>
    <mergeCell ref="X45:AI45"/>
    <mergeCell ref="AJ45:AT45"/>
    <mergeCell ref="X46:AI46"/>
    <mergeCell ref="AJ46:AT46"/>
    <mergeCell ref="X41:AI41"/>
    <mergeCell ref="AJ41:AT41"/>
    <mergeCell ref="X44:AI44"/>
    <mergeCell ref="AJ44:AT44"/>
    <mergeCell ref="X39:AI39"/>
    <mergeCell ref="AJ39:AT39"/>
    <mergeCell ref="X40:AI40"/>
    <mergeCell ref="AJ40:AT40"/>
    <mergeCell ref="AJ36:AT36"/>
    <mergeCell ref="X37:AI37"/>
    <mergeCell ref="AJ37:AT37"/>
    <mergeCell ref="X38:AI38"/>
    <mergeCell ref="AJ38:AT38"/>
    <mergeCell ref="X30:AI30"/>
    <mergeCell ref="AJ30:AT30"/>
    <mergeCell ref="X31:AI31"/>
    <mergeCell ref="AJ31:AT31"/>
    <mergeCell ref="X28:AI28"/>
    <mergeCell ref="AJ28:AT28"/>
    <mergeCell ref="X29:AI29"/>
    <mergeCell ref="AJ29:AT29"/>
    <mergeCell ref="X23:AI23"/>
    <mergeCell ref="X24:AI24"/>
    <mergeCell ref="X25:AI25"/>
    <mergeCell ref="AJ20:AT20"/>
    <mergeCell ref="AJ21:AT21"/>
    <mergeCell ref="AJ22:AT22"/>
    <mergeCell ref="AJ23:AT23"/>
    <mergeCell ref="AJ24:AT24"/>
    <mergeCell ref="AJ25:AT25"/>
    <mergeCell ref="C62:I62"/>
    <mergeCell ref="C63:I63"/>
    <mergeCell ref="C64:I64"/>
    <mergeCell ref="C65:I65"/>
    <mergeCell ref="C56:I56"/>
    <mergeCell ref="C57:I57"/>
    <mergeCell ref="C60:I60"/>
    <mergeCell ref="C61:I61"/>
    <mergeCell ref="C52:I52"/>
    <mergeCell ref="C53:I53"/>
    <mergeCell ref="C54:I54"/>
    <mergeCell ref="C55:I55"/>
    <mergeCell ref="C46:I46"/>
    <mergeCell ref="C47:I47"/>
    <mergeCell ref="C48:I48"/>
    <mergeCell ref="C49:I49"/>
    <mergeCell ref="C40:I40"/>
    <mergeCell ref="C41:I41"/>
    <mergeCell ref="C44:I44"/>
    <mergeCell ref="C45:I45"/>
    <mergeCell ref="C36:I36"/>
    <mergeCell ref="C37:I37"/>
    <mergeCell ref="C38:I38"/>
    <mergeCell ref="C39:I39"/>
    <mergeCell ref="C30:I30"/>
    <mergeCell ref="C31:I31"/>
    <mergeCell ref="C32:I32"/>
    <mergeCell ref="C33:I33"/>
    <mergeCell ref="C21:I21"/>
    <mergeCell ref="C22:I22"/>
    <mergeCell ref="C23:I23"/>
    <mergeCell ref="C24:I24"/>
    <mergeCell ref="AU17:AW17"/>
    <mergeCell ref="AU13:AW13"/>
    <mergeCell ref="AU14:AW14"/>
    <mergeCell ref="AU15:AW15"/>
    <mergeCell ref="AU16:AW16"/>
    <mergeCell ref="AU9:AW9"/>
    <mergeCell ref="AU10:AW10"/>
    <mergeCell ref="AU11:AW11"/>
    <mergeCell ref="AU12:AW12"/>
    <mergeCell ref="AU5:AW5"/>
    <mergeCell ref="AU6:AW6"/>
    <mergeCell ref="AU7:AW7"/>
    <mergeCell ref="AU8:AW8"/>
    <mergeCell ref="S47:U47"/>
    <mergeCell ref="S48:U48"/>
    <mergeCell ref="S49:U49"/>
    <mergeCell ref="S52:U52"/>
    <mergeCell ref="S53:U53"/>
    <mergeCell ref="S57:U57"/>
    <mergeCell ref="S54:U54"/>
    <mergeCell ref="S55:U55"/>
    <mergeCell ref="S56:U56"/>
    <mergeCell ref="S41:U41"/>
    <mergeCell ref="S46:U46"/>
    <mergeCell ref="S44:U44"/>
    <mergeCell ref="S45:U45"/>
    <mergeCell ref="S37:U37"/>
    <mergeCell ref="S38:U38"/>
    <mergeCell ref="S39:U39"/>
    <mergeCell ref="S40:U40"/>
    <mergeCell ref="S31:U31"/>
    <mergeCell ref="S32:U32"/>
    <mergeCell ref="S33:U33"/>
    <mergeCell ref="S36:U36"/>
    <mergeCell ref="S35:AW35"/>
    <mergeCell ref="X32:AI32"/>
    <mergeCell ref="AJ32:AT32"/>
    <mergeCell ref="X33:AI33"/>
    <mergeCell ref="AJ33:AT33"/>
    <mergeCell ref="X36:AI36"/>
    <mergeCell ref="O41:Q41"/>
    <mergeCell ref="O44:Q44"/>
    <mergeCell ref="O33:Q33"/>
    <mergeCell ref="O36:Q36"/>
    <mergeCell ref="O37:Q37"/>
    <mergeCell ref="O38:Q38"/>
    <mergeCell ref="O39:Q39"/>
    <mergeCell ref="A57:B57"/>
    <mergeCell ref="O65:Q65"/>
    <mergeCell ref="S20:U20"/>
    <mergeCell ref="S21:U21"/>
    <mergeCell ref="S22:U22"/>
    <mergeCell ref="O61:Q61"/>
    <mergeCell ref="O62:Q62"/>
    <mergeCell ref="O63:Q63"/>
    <mergeCell ref="O64:Q64"/>
    <mergeCell ref="O55:Q55"/>
    <mergeCell ref="O60:Q60"/>
    <mergeCell ref="O49:Q49"/>
    <mergeCell ref="O52:Q52"/>
    <mergeCell ref="O53:Q53"/>
    <mergeCell ref="O54:Q54"/>
    <mergeCell ref="O57:Q57"/>
    <mergeCell ref="O56:Q56"/>
    <mergeCell ref="A59:Q59"/>
    <mergeCell ref="A52:B52"/>
    <mergeCell ref="A53:B53"/>
    <mergeCell ref="A62:B62"/>
    <mergeCell ref="A60:B60"/>
    <mergeCell ref="A61:B61"/>
    <mergeCell ref="A65:B65"/>
    <mergeCell ref="A63:B63"/>
    <mergeCell ref="A64:B64"/>
    <mergeCell ref="A54:B54"/>
    <mergeCell ref="A55:B55"/>
    <mergeCell ref="A56:B56"/>
    <mergeCell ref="S43:AW43"/>
    <mergeCell ref="A46:B46"/>
    <mergeCell ref="A49:B49"/>
    <mergeCell ref="A47:B47"/>
    <mergeCell ref="A48:B48"/>
    <mergeCell ref="O47:Q47"/>
    <mergeCell ref="A44:B44"/>
    <mergeCell ref="A39:B39"/>
    <mergeCell ref="A41:B41"/>
    <mergeCell ref="A51:Q51"/>
    <mergeCell ref="S51:AW51"/>
    <mergeCell ref="A40:B40"/>
    <mergeCell ref="A45:B45"/>
    <mergeCell ref="O48:Q48"/>
    <mergeCell ref="O45:Q45"/>
    <mergeCell ref="O46:Q46"/>
    <mergeCell ref="O40:Q40"/>
    <mergeCell ref="A33:B33"/>
    <mergeCell ref="A31:B31"/>
    <mergeCell ref="A32:B32"/>
    <mergeCell ref="A43:Q43"/>
    <mergeCell ref="A36:B36"/>
    <mergeCell ref="A37:B37"/>
    <mergeCell ref="A38:B38"/>
    <mergeCell ref="A35:Q35"/>
    <mergeCell ref="O31:Q31"/>
    <mergeCell ref="O32:Q32"/>
    <mergeCell ref="A30:B30"/>
    <mergeCell ref="V12:X12"/>
    <mergeCell ref="Y13:AA13"/>
    <mergeCell ref="AB14:AD14"/>
    <mergeCell ref="S27:AW27"/>
    <mergeCell ref="AE15:AG15"/>
    <mergeCell ref="S29:U29"/>
    <mergeCell ref="S28:U28"/>
    <mergeCell ref="S23:U23"/>
    <mergeCell ref="S24:U24"/>
    <mergeCell ref="A20:B20"/>
    <mergeCell ref="S5:U5"/>
    <mergeCell ref="V5:X5"/>
    <mergeCell ref="S11:U11"/>
    <mergeCell ref="M9:O9"/>
    <mergeCell ref="P10:R10"/>
    <mergeCell ref="G5:I5"/>
    <mergeCell ref="D6:F6"/>
    <mergeCell ref="C20:I20"/>
    <mergeCell ref="X20:AI20"/>
    <mergeCell ref="A1:AW1"/>
    <mergeCell ref="D5:F5"/>
    <mergeCell ref="A21:B21"/>
    <mergeCell ref="AH16:AJ16"/>
    <mergeCell ref="AK17:AM17"/>
    <mergeCell ref="O20:Q20"/>
    <mergeCell ref="O21:Q21"/>
    <mergeCell ref="S19:AW19"/>
    <mergeCell ref="A19:Q19"/>
    <mergeCell ref="J8:L8"/>
    <mergeCell ref="A2:AW2"/>
    <mergeCell ref="G7:I7"/>
    <mergeCell ref="AN5:AP5"/>
    <mergeCell ref="J5:L5"/>
    <mergeCell ref="M5:O5"/>
    <mergeCell ref="P5:R5"/>
    <mergeCell ref="AB5:AD5"/>
    <mergeCell ref="Y5:AA5"/>
    <mergeCell ref="A4:C4"/>
    <mergeCell ref="AK5:AM5"/>
    <mergeCell ref="A28:B28"/>
    <mergeCell ref="A29:B29"/>
    <mergeCell ref="A27:Q27"/>
    <mergeCell ref="O28:Q28"/>
    <mergeCell ref="C28:I28"/>
    <mergeCell ref="C29:I29"/>
    <mergeCell ref="A22:B22"/>
    <mergeCell ref="O24:Q24"/>
    <mergeCell ref="O25:Q25"/>
    <mergeCell ref="A23:B23"/>
    <mergeCell ref="A24:B24"/>
    <mergeCell ref="A25:B25"/>
    <mergeCell ref="O23:Q23"/>
    <mergeCell ref="C25:I25"/>
    <mergeCell ref="AQ5:AT5"/>
    <mergeCell ref="O30:Q30"/>
    <mergeCell ref="O29:Q29"/>
    <mergeCell ref="O22:Q22"/>
    <mergeCell ref="S30:U30"/>
    <mergeCell ref="AE5:AG5"/>
    <mergeCell ref="AH5:AJ5"/>
    <mergeCell ref="S25:U25"/>
    <mergeCell ref="X21:AI21"/>
    <mergeCell ref="X22:AI22"/>
  </mergeCells>
  <printOptions horizontalCentered="1" verticalCentered="1"/>
  <pageMargins left="0.3937007874015748" right="0.1968503937007874" top="0.5905511811023623" bottom="0.5905511811023623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TT-Bezirk Ulm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12er-Raster</dc:title>
  <dc:subject>Turnierorganisation - Gruppen</dc:subject>
  <dc:creator>Florian Timmermann</dc:creator>
  <cp:keywords/>
  <dc:description/>
  <cp:lastModifiedBy> </cp:lastModifiedBy>
  <cp:lastPrinted>2003-12-11T12:48:09Z</cp:lastPrinted>
  <dcterms:created xsi:type="dcterms:W3CDTF">2000-10-13T13:01:02Z</dcterms:created>
  <dcterms:modified xsi:type="dcterms:W3CDTF">2004-02-05T15:23:11Z</dcterms:modified>
  <cp:category/>
  <cp:version/>
  <cp:contentType/>
  <cp:contentStatus/>
</cp:coreProperties>
</file>